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saladyga\Documents\Sprawozdanie za 2025 rok\"/>
    </mc:Choice>
  </mc:AlternateContent>
  <xr:revisionPtr revIDLastSave="0" documentId="13_ncr:1_{D7044585-4CB4-473D-9124-C137B6665E3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3" sheetId="4" r:id="rId1"/>
    <sheet name="2024" sheetId="5" r:id="rId2"/>
    <sheet name="2025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E86" i="6"/>
  <c r="E85" i="6"/>
  <c r="E82" i="6"/>
  <c r="E81" i="6"/>
  <c r="E80" i="6"/>
  <c r="J78" i="6"/>
  <c r="J77" i="6" s="1"/>
  <c r="C83" i="6" s="1"/>
  <c r="C79" i="6" s="1"/>
  <c r="E78" i="6"/>
  <c r="K77" i="6"/>
  <c r="D83" i="6" s="1"/>
  <c r="D79" i="6" s="1"/>
  <c r="E77" i="6"/>
  <c r="E76" i="6"/>
  <c r="E75" i="6"/>
  <c r="E74" i="6"/>
  <c r="E73" i="6"/>
  <c r="D72" i="6"/>
  <c r="C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D53" i="6"/>
  <c r="C53" i="6"/>
  <c r="E52" i="6"/>
  <c r="E51" i="6"/>
  <c r="E49" i="6"/>
  <c r="E48" i="6"/>
  <c r="E47" i="6"/>
  <c r="E46" i="6"/>
  <c r="E45" i="6"/>
  <c r="E44" i="6"/>
  <c r="D43" i="6"/>
  <c r="D24" i="6" s="1"/>
  <c r="C43" i="6"/>
  <c r="C24" i="6" s="1"/>
  <c r="E42" i="6"/>
  <c r="E41" i="6"/>
  <c r="E40" i="6"/>
  <c r="E39" i="6"/>
  <c r="E38" i="6"/>
  <c r="E37" i="6"/>
  <c r="E36" i="6"/>
  <c r="E35" i="6"/>
  <c r="E34" i="6"/>
  <c r="E33" i="6"/>
  <c r="E31" i="6"/>
  <c r="E30" i="6"/>
  <c r="E29" i="6"/>
  <c r="E28" i="6"/>
  <c r="E27" i="6"/>
  <c r="E26" i="6"/>
  <c r="E25" i="6"/>
  <c r="E23" i="6"/>
  <c r="E22" i="6"/>
  <c r="E21" i="6"/>
  <c r="E20" i="6"/>
  <c r="E19" i="6"/>
  <c r="E18" i="6"/>
  <c r="E17" i="6"/>
  <c r="E16" i="6"/>
  <c r="E15" i="6"/>
  <c r="E14" i="6"/>
  <c r="E13" i="6"/>
  <c r="D12" i="6"/>
  <c r="C12" i="6"/>
  <c r="E11" i="6"/>
  <c r="E8" i="6"/>
  <c r="E7" i="6"/>
  <c r="D6" i="6"/>
  <c r="C6" i="6"/>
  <c r="E72" i="6" l="1"/>
  <c r="E53" i="6"/>
  <c r="E83" i="6"/>
  <c r="C10" i="6"/>
  <c r="I9" i="6" s="1"/>
  <c r="E24" i="6"/>
  <c r="D10" i="6"/>
  <c r="E12" i="6"/>
  <c r="E6" i="6"/>
  <c r="E43" i="6"/>
  <c r="E10" i="6" l="1"/>
  <c r="J9" i="6"/>
  <c r="D9" i="6"/>
  <c r="C9" i="6"/>
  <c r="C84" i="6" s="1"/>
  <c r="C87" i="6" s="1"/>
  <c r="C90" i="6" s="1"/>
  <c r="E9" i="6" l="1"/>
  <c r="D84" i="6"/>
  <c r="D87" i="6" l="1"/>
  <c r="E84" i="6"/>
  <c r="D90" i="6" l="1"/>
  <c r="E87" i="6"/>
  <c r="E27" i="5" l="1"/>
  <c r="E26" i="5"/>
  <c r="E25" i="5"/>
  <c r="E24" i="5"/>
  <c r="E23" i="5"/>
  <c r="E22" i="5"/>
  <c r="E21" i="5"/>
  <c r="E20" i="5"/>
  <c r="E19" i="5"/>
  <c r="E18" i="5"/>
  <c r="E17" i="5"/>
  <c r="E16" i="5"/>
  <c r="D15" i="5"/>
  <c r="E15" i="5" s="1"/>
  <c r="C15" i="5"/>
  <c r="E68" i="5"/>
  <c r="E34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3" i="5"/>
  <c r="E32" i="5"/>
  <c r="E31" i="5"/>
  <c r="E30" i="5"/>
  <c r="E29" i="5"/>
  <c r="D28" i="5"/>
  <c r="C28" i="5"/>
  <c r="E90" i="5"/>
  <c r="E89" i="5"/>
  <c r="E86" i="5"/>
  <c r="E85" i="5"/>
  <c r="E84" i="5"/>
  <c r="E83" i="5"/>
  <c r="E82" i="5"/>
  <c r="E80" i="5"/>
  <c r="K79" i="5"/>
  <c r="D87" i="5" s="1"/>
  <c r="J79" i="5"/>
  <c r="C87" i="5" s="1"/>
  <c r="C81" i="5" s="1"/>
  <c r="E79" i="5"/>
  <c r="E78" i="5"/>
  <c r="E77" i="5"/>
  <c r="E76" i="5"/>
  <c r="E75" i="5"/>
  <c r="D74" i="5"/>
  <c r="C74" i="5"/>
  <c r="E73" i="5"/>
  <c r="E72" i="5"/>
  <c r="E71" i="5"/>
  <c r="E70" i="5"/>
  <c r="E69" i="5"/>
  <c r="E67" i="5"/>
  <c r="E66" i="5"/>
  <c r="E65" i="5"/>
  <c r="E64" i="5"/>
  <c r="E63" i="5"/>
  <c r="E62" i="5"/>
  <c r="E61" i="5"/>
  <c r="E60" i="5"/>
  <c r="E59" i="5"/>
  <c r="E58" i="5"/>
  <c r="E57" i="5"/>
  <c r="E56" i="5"/>
  <c r="D55" i="5"/>
  <c r="C55" i="5"/>
  <c r="E14" i="5"/>
  <c r="E11" i="5"/>
  <c r="E10" i="5"/>
  <c r="E9" i="5"/>
  <c r="E8" i="5"/>
  <c r="E7" i="5"/>
  <c r="D6" i="5"/>
  <c r="C6" i="5"/>
  <c r="C80" i="4"/>
  <c r="D80" i="4"/>
  <c r="C52" i="4"/>
  <c r="D21" i="4"/>
  <c r="C21" i="4"/>
  <c r="D14" i="4"/>
  <c r="C14" i="4"/>
  <c r="C12" i="4" s="1"/>
  <c r="C11" i="4" s="1"/>
  <c r="D6" i="4"/>
  <c r="C6" i="4"/>
  <c r="D52" i="4"/>
  <c r="E49" i="4"/>
  <c r="E48" i="4"/>
  <c r="E46" i="4"/>
  <c r="E47" i="4"/>
  <c r="E36" i="4"/>
  <c r="E57" i="4"/>
  <c r="E62" i="4"/>
  <c r="E72" i="4"/>
  <c r="E71" i="4"/>
  <c r="E69" i="4"/>
  <c r="E68" i="4"/>
  <c r="E75" i="4"/>
  <c r="E73" i="4"/>
  <c r="E51" i="4"/>
  <c r="E39" i="4"/>
  <c r="E95" i="4"/>
  <c r="E94" i="4"/>
  <c r="E91" i="4"/>
  <c r="E90" i="4"/>
  <c r="E89" i="4"/>
  <c r="E88" i="4"/>
  <c r="E86" i="4"/>
  <c r="K85" i="4"/>
  <c r="D92" i="4" s="1"/>
  <c r="D87" i="4" s="1"/>
  <c r="J85" i="4"/>
  <c r="C92" i="4" s="1"/>
  <c r="C87" i="4" s="1"/>
  <c r="E85" i="4"/>
  <c r="E84" i="4"/>
  <c r="E83" i="4"/>
  <c r="E82" i="4"/>
  <c r="E81" i="4"/>
  <c r="E79" i="4"/>
  <c r="E78" i="4"/>
  <c r="E77" i="4"/>
  <c r="E76" i="4"/>
  <c r="E74" i="4"/>
  <c r="E70" i="4"/>
  <c r="E67" i="4"/>
  <c r="E66" i="4"/>
  <c r="E65" i="4"/>
  <c r="E64" i="4"/>
  <c r="E63" i="4"/>
  <c r="E61" i="4"/>
  <c r="E60" i="4"/>
  <c r="E59" i="4"/>
  <c r="E58" i="4"/>
  <c r="E50" i="4"/>
  <c r="E56" i="4"/>
  <c r="E55" i="4"/>
  <c r="E54" i="4"/>
  <c r="E53" i="4"/>
  <c r="E45" i="4"/>
  <c r="E44" i="4"/>
  <c r="E43" i="4"/>
  <c r="E42" i="4"/>
  <c r="E41" i="4"/>
  <c r="E40" i="4"/>
  <c r="E38" i="4"/>
  <c r="E37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0" i="4"/>
  <c r="E19" i="4"/>
  <c r="E18" i="4"/>
  <c r="E17" i="4"/>
  <c r="E16" i="4"/>
  <c r="E15" i="4"/>
  <c r="E13" i="4"/>
  <c r="E10" i="4"/>
  <c r="E9" i="4"/>
  <c r="E8" i="4"/>
  <c r="E7" i="4"/>
  <c r="E55" i="5" l="1"/>
  <c r="C13" i="5"/>
  <c r="C12" i="5" s="1"/>
  <c r="C88" i="5" s="1"/>
  <c r="C91" i="5" s="1"/>
  <c r="C94" i="5" s="1"/>
  <c r="E74" i="5"/>
  <c r="E28" i="5"/>
  <c r="D13" i="5"/>
  <c r="E13" i="5" s="1"/>
  <c r="E87" i="5"/>
  <c r="D81" i="5"/>
  <c r="E6" i="5"/>
  <c r="D12" i="4"/>
  <c r="D11" i="4" s="1"/>
  <c r="D93" i="4" s="1"/>
  <c r="D96" i="4" s="1"/>
  <c r="C93" i="4"/>
  <c r="C96" i="4" s="1"/>
  <c r="C99" i="4" s="1"/>
  <c r="E80" i="4"/>
  <c r="E52" i="4"/>
  <c r="E14" i="4"/>
  <c r="E92" i="4"/>
  <c r="E21" i="4"/>
  <c r="E6" i="4"/>
  <c r="D12" i="5" l="1"/>
  <c r="E12" i="5" s="1"/>
  <c r="E12" i="4"/>
  <c r="D88" i="5" l="1"/>
  <c r="D91" i="5" s="1"/>
  <c r="D94" i="5" s="1"/>
  <c r="E11" i="4"/>
  <c r="E93" i="4"/>
  <c r="E91" i="5" l="1"/>
  <c r="E88" i="5"/>
  <c r="D99" i="4"/>
  <c r="E96" i="4"/>
</calcChain>
</file>

<file path=xl/sharedStrings.xml><?xml version="1.0" encoding="utf-8"?>
<sst xmlns="http://schemas.openxmlformats.org/spreadsheetml/2006/main" count="483" uniqueCount="327">
  <si>
    <t xml:space="preserve">Załącznik nr 2 </t>
  </si>
  <si>
    <t>Lp.</t>
  </si>
  <si>
    <t>Wyszczególnienie</t>
  </si>
  <si>
    <t>Plan</t>
  </si>
  <si>
    <t>Wykonanie</t>
  </si>
  <si>
    <t>% wyk.</t>
  </si>
  <si>
    <t>1.</t>
  </si>
  <si>
    <t>Subwencje</t>
  </si>
  <si>
    <t>1.1.</t>
  </si>
  <si>
    <t>1.2.</t>
  </si>
  <si>
    <t>2.</t>
  </si>
  <si>
    <t>Dotacje celowe na: zadania zlecone, własne, porozumienia, fundusze celowe</t>
  </si>
  <si>
    <t>2.1.</t>
  </si>
  <si>
    <t>2.1.1.</t>
  </si>
  <si>
    <t>2.1.2.</t>
  </si>
  <si>
    <t>2.1.3.</t>
  </si>
  <si>
    <t>pozostałe:</t>
  </si>
  <si>
    <t>2.2.</t>
  </si>
  <si>
    <t>zadania inwestycyjne:</t>
  </si>
  <si>
    <t>3.</t>
  </si>
  <si>
    <t>Udziały w podatkach budzetu państwa PIT i CIT</t>
  </si>
  <si>
    <t>4.</t>
  </si>
  <si>
    <t>5.</t>
  </si>
  <si>
    <t>6.</t>
  </si>
  <si>
    <t xml:space="preserve">7. </t>
  </si>
  <si>
    <t>Dochody z majatku</t>
  </si>
  <si>
    <t>7.1.</t>
  </si>
  <si>
    <t>7.2.</t>
  </si>
  <si>
    <t>7.3.</t>
  </si>
  <si>
    <t>8.</t>
  </si>
  <si>
    <t xml:space="preserve">9 </t>
  </si>
  <si>
    <t>Pozostałe dochody</t>
  </si>
  <si>
    <t>9.1.</t>
  </si>
  <si>
    <t>9.2.</t>
  </si>
  <si>
    <t>9.3.</t>
  </si>
  <si>
    <t>Łącznie dochody realizowane przez Urząd Miejski</t>
  </si>
  <si>
    <t>Dochody realizowane przez Ośrodek Pomocy Społecznej w Żabnie</t>
  </si>
  <si>
    <t>Dochody realizowane przez jednostki oświaty</t>
  </si>
  <si>
    <t>Ogółem:</t>
  </si>
  <si>
    <t>8a</t>
  </si>
  <si>
    <t>7.4.</t>
  </si>
  <si>
    <t>1.3.</t>
  </si>
  <si>
    <t>BRAKUJE</t>
  </si>
  <si>
    <t>Program "Asystent rodziny"</t>
  </si>
  <si>
    <t>Program Senior+</t>
  </si>
  <si>
    <t>Placówka wsparcia dziennego w Czyżowie</t>
  </si>
  <si>
    <t>1.4.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</si>
  <si>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</si>
  <si>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</si>
  <si>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Wykonanie planu  dochodów budzetu w układzie rodzajowym</t>
  </si>
  <si>
    <t>9.4.</t>
  </si>
  <si>
    <t>9.5.</t>
  </si>
  <si>
    <t>SUMA</t>
  </si>
  <si>
    <t>9.5. POZOSTAŁE</t>
  </si>
  <si>
    <t>PLAN</t>
  </si>
  <si>
    <t>WYKONANIE</t>
  </si>
  <si>
    <t>75023-0970</t>
  </si>
  <si>
    <t>80113-0830</t>
  </si>
  <si>
    <t>90003-0830</t>
  </si>
  <si>
    <t>92109-0830</t>
  </si>
  <si>
    <t>01044-0970</t>
  </si>
  <si>
    <t>60016-0490</t>
  </si>
  <si>
    <t>75023-0840</t>
  </si>
  <si>
    <t>za laptopa</t>
  </si>
  <si>
    <t>75023-0940</t>
  </si>
  <si>
    <t>PIT-4 nadpłaty</t>
  </si>
  <si>
    <t>nadpłata podatku, telefon Lustofin, kara za nie osiągnięcie poziomu recyklingu</t>
  </si>
  <si>
    <t>DOCHODY OPS - kartka do 27s</t>
  </si>
  <si>
    <t>75412-0970</t>
  </si>
  <si>
    <t>FA w JB</t>
  </si>
  <si>
    <t>80101-0970</t>
  </si>
  <si>
    <t>ZA NOTY</t>
  </si>
  <si>
    <t>NOTY ZA TRANSPORT UCZNIÓW</t>
  </si>
  <si>
    <t>ZWROT LKS ŁĘG</t>
  </si>
  <si>
    <t>85154-0940</t>
  </si>
  <si>
    <t>ZAKWATEROWANIE OBYWATELOM UKRAINY</t>
  </si>
  <si>
    <t>85395-0830</t>
  </si>
  <si>
    <t>85395-0920</t>
  </si>
  <si>
    <t>85501-0920</t>
  </si>
  <si>
    <t>85502-0920</t>
  </si>
  <si>
    <t>85504-2910</t>
  </si>
  <si>
    <t>zwrot dotacji asystent rodziny z OPS-u</t>
  </si>
  <si>
    <t>wpłata za toaletę wolnostojącą</t>
  </si>
  <si>
    <t>90015-0940</t>
  </si>
  <si>
    <t>zwrot nadpłaty z oświetlenia ulicznego</t>
  </si>
  <si>
    <t>zwrot niewykorzystanej dotacji klub sportowy</t>
  </si>
  <si>
    <t>92605-0940</t>
  </si>
  <si>
    <t>łączne 27s</t>
  </si>
  <si>
    <t xml:space="preserve">Wpłaty mieszkańców za sprzedaż węgla (dochód gminy) </t>
  </si>
  <si>
    <t xml:space="preserve">Wpłaty mieszkańców za sprzedaż węgla (cena zakupu) </t>
  </si>
  <si>
    <t>Wpływy z kar i oplat za korzystanie ze środowiska, część należna gminie  (Województwo Małopolskie)</t>
  </si>
  <si>
    <t xml:space="preserve">Odszkodowania od ubezpieczyciela </t>
  </si>
  <si>
    <t>Dochody zwiazane z realizacją zadania - usuwanie odpadów (kary i odszkodowania, odsetki i zwrot kosztów egzekucji)</t>
  </si>
  <si>
    <r>
      <t>Wpływy za odpady</t>
    </r>
    <r>
      <rPr>
        <b/>
        <sz val="11"/>
        <color theme="4" tint="-0.249977111117893"/>
        <rFont val="Times New Roman"/>
        <family val="1"/>
        <charset val="238"/>
      </rPr>
      <t xml:space="preserve"> </t>
    </r>
  </si>
  <si>
    <t>Najem i dzierżawa mienia</t>
  </si>
  <si>
    <t>Sprzedaż mienia</t>
  </si>
  <si>
    <t>Podatki realizowane przez Urząd Miejski (rolny, leśny, od nieruchomości, od środków transportowych wraz z należnymi odsetkami oraz zwrotami kosztów egzekucji)</t>
  </si>
  <si>
    <t>Dotacja na adaptację mieszkania chronionego 
w Żabnie oraz modernizacja mieszkania komunalnego 
ul. 3-Maja w Żabnie</t>
  </si>
  <si>
    <t>Dotacja na zagospodarowanie terenów zielonych przy boisku sportowym w Bobrownikach Wielkich</t>
  </si>
  <si>
    <t>Dotacja celowa - na zakup wyposażenia Gminnego Centrum Kulturalnego w Niedomicach - świetlica</t>
  </si>
  <si>
    <t>Dotacja na projekt "Małopolska deszczówka"</t>
  </si>
  <si>
    <t>Wkład własny mieszkańców w projekcie Ekopartnerzy na rzecz słonecznej energii Małopolski</t>
  </si>
  <si>
    <t xml:space="preserve">Dofinansowanie z U.E. na finansowanie projektu Ekopartnerzy na rzecz słonecznej energii Małopolski -dotacja Zielony Pierścień - refundacja dla mieszkańców  </t>
  </si>
  <si>
    <t>Dofinansowanie projektu pn. Likwidacja barier architektonicznych poprzez przebudowę i rozbudowę budynku szkoły Podstawowej w Otfinowie - budowa windy</t>
  </si>
  <si>
    <t>Polski Ład - wypłata dotacji na: 
- Budowę kanalizacji sanitarnej w Sieradzy
- termomodernizacja UM, Szkół, Klubu Sportowego Polan w Żabnie
- przebudowa dróg w Goruszowie, Łęgu Tarnowskim, Janikowice-Siedliszowce, ul. Polnej w Żabnie
- Zagospodarowanie stawu w Niecieczy
- budowa parkingu w Żabnie</t>
  </si>
  <si>
    <t>Zwrot części wydatków wykonanych w ramach funduszu sołeckiego</t>
  </si>
  <si>
    <t>Dofinansowanie z Urzędu Marszałkowskiego do zakupu samochodu dla OSP w Łęgu Tarnowskim oraz modernizacja Remizy OSP Otfinów</t>
  </si>
  <si>
    <t>Dotacja na Objęcie przez Gminę Żabno udziałów 
w tworzonej Społecznej Inicjatywie Mieszkaniowej (SIM)</t>
  </si>
  <si>
    <t>Dotacja z Funduszu Dróg Samorządowych - 
ul. Zamościa w Łęgu Tarnowskim, ul. Szkotnik 
w Żabnie, Budowa wyniesionego przejścia - Plac Grunwaldzki w Żabnie</t>
  </si>
  <si>
    <t>Podatek VAT od faktur z zakupu węgla PGG za m-c 12.2022</t>
  </si>
  <si>
    <t>Środki z Funduszu Projektu</t>
  </si>
  <si>
    <t xml:space="preserve">Dotacja na projekt "Już pływam" </t>
  </si>
  <si>
    <t xml:space="preserve">Dotacja z U.E. na usunięcie azbestu </t>
  </si>
  <si>
    <t xml:space="preserve">Dotacja "Dzieciaki na start - opieka nad dzieckiem do lat 3 w gminie Żabno", program "Maluch+" </t>
  </si>
  <si>
    <t xml:space="preserve">Przekazana opłata od napojów alkoholowych do 300 ml  </t>
  </si>
  <si>
    <t>Refundacja zakupu pojazdu Melex-elektryczny 
z polskiego Ładu</t>
  </si>
  <si>
    <t>Dofinansowanie świadczeń pomocy materialnej 
o charakterze socjalnym dla uczniów obywateli Ukrainy</t>
  </si>
  <si>
    <t>Świadczenia rodzinne - art. 26 ust. 1 pkt 1 ustawy 
o Pomocy Obywatelom Ukrainy.</t>
  </si>
  <si>
    <t>Zasiłki stałe i okresowe - art. 29 i 30 ustawy o Pomocy Obywatelom Ukrainy</t>
  </si>
  <si>
    <t>Dotacja celowa na wyposażenie szkół w podręczniki dla uczniów z Ukrainy</t>
  </si>
  <si>
    <t>Środki z Funduszu Pomocy na dodatkowe zadania oświatowe</t>
  </si>
  <si>
    <t>Składki zdrowotne należne od wypłaconych niektórych świadczeń rodzinnych obywatelom Ukrainy</t>
  </si>
  <si>
    <t>Wypłata świadczeń na zakwaterowanie i wyżywienie na podstawie art. 13 ustawy o pomocy Obywatelom Ukrainy</t>
  </si>
  <si>
    <t xml:space="preserve">Zwrot środków na zakwaterowanie Uchodźców Gminie Żabno na podstawie wystawionych not </t>
  </si>
  <si>
    <t>Dotacja celowa na nadanie nr PESEL i wykonanie bezpłatnej fotografii obywatelom Ukrainy</t>
  </si>
  <si>
    <t>Program "Pomoc państwa w zakresie dożywiania" Posiłek w szkole i w domu</t>
  </si>
  <si>
    <t xml:space="preserve">Środki z Funduszu Soleckiego - zadania bieżące </t>
  </si>
  <si>
    <t>Dotacja - Pakiet Edukacyjny II - Grant 1 - Realizacja wsparcia szkół i placówek oświatowych</t>
  </si>
  <si>
    <t>Dotacja na projekt "Poznaj Polskę"</t>
  </si>
  <si>
    <t xml:space="preserve">Dotacja celowa w ramach Narodowego Programu Rozwoju Czytelnictwa </t>
  </si>
  <si>
    <t xml:space="preserve">Dotacje z Województwa Małopolskiego - letnie utrzymanie drogi wojewódzkiej w Żabnie </t>
  </si>
  <si>
    <t xml:space="preserve">Dotacja celowa w ramach programu "Aktywna tablica" </t>
  </si>
  <si>
    <t>Dotacje dla klas "0" i przedszkoli</t>
  </si>
  <si>
    <t>Zasiłki i pomoc w naturze oraz składki na ubezpieczenia wypłacane ze środków pomocy społecznej</t>
  </si>
  <si>
    <t xml:space="preserve">Utrzymanie Ośrodka Pomocy Społecznej </t>
  </si>
  <si>
    <t xml:space="preserve">Dotacje na stypendia i inną pomoc materialną dla uczniów </t>
  </si>
  <si>
    <t>Dotacje na dofinansowanie zadań własnych z tego:</t>
  </si>
  <si>
    <t>Zadania bieżące, z tego środki na:</t>
  </si>
  <si>
    <t>Subwencja równoważąca</t>
  </si>
  <si>
    <r>
      <t>Subwencja - część wyrównawcza</t>
    </r>
    <r>
      <rPr>
        <sz val="11"/>
        <color theme="4" tint="-0.249977111117893"/>
        <rFont val="Times New Roman"/>
        <family val="1"/>
        <charset val="238"/>
      </rPr>
      <t xml:space="preserve"> </t>
    </r>
  </si>
  <si>
    <t xml:space="preserve">Subwencja - część uzupełniająca </t>
  </si>
  <si>
    <t xml:space="preserve">Subwencja oświatowa </t>
  </si>
  <si>
    <t>Środki z Powiatu Tarnowskiego na dofinansowanie budowy chodników przy drogach powiatowych</t>
  </si>
  <si>
    <t>Dotacja z Województwa Małopolskiego na dofinansowanie odbudowy dróg transportu rolnego</t>
  </si>
  <si>
    <t>Dotacja z Wojewodztwa Malopolskiego na dofinansowanie budowy chodników</t>
  </si>
  <si>
    <t>Dofinansowanie z U.E. na finansowanie projektu Ekopartnerzy na rzecz słonecznej energii Małopolski - zamontowanie fotowoltaiki na Budynku Urzędu Miejskiego w Żabnie</t>
  </si>
  <si>
    <t>Dofinansowanie z U.E. na finansowanie projektu Ekopartnerzy na rzecz słonecznej energii Małopolski - zamontowanie fotowoltaiki na Budynkach Szkoły Podstawowej w Niedomicach, Łęgu Tarnowskiego, Żabnie i Zespołu Szkoły Podstawowej i Przedszkola 
w Otfinowie</t>
  </si>
  <si>
    <t>Zadania zlecone i powierzone - realizacja w rozdziale wydatków</t>
  </si>
  <si>
    <t xml:space="preserve">Dotacja z Rządowego Funduszu Rozwoju Dróg na remont drogi ul. Św.Jana, ul. Szkotnik w Żabnie oraz ul. Zaszkolnej w Łęgu Tarnowskim </t>
  </si>
  <si>
    <r>
      <t>Dotacje celowae na dodatek węglowy, elektryczny 
i refundację VAT dla gospodarstw domowych</t>
    </r>
    <r>
      <rPr>
        <sz val="11"/>
        <color rgb="FF0070C0"/>
        <rFont val="Times New Roman"/>
        <family val="1"/>
        <charset val="238"/>
      </rPr>
      <t xml:space="preserve"> </t>
    </r>
  </si>
  <si>
    <t>Dotacja na punkt konsultacyjny, obsługa PP Czyste Powietrze oraz piknik ekologiczny</t>
  </si>
  <si>
    <t>Dotacja z Urzędu Marszałkowskiego na ochronę zabytków</t>
  </si>
  <si>
    <t>Naliczone odsetki z RFIL</t>
  </si>
  <si>
    <t>Dofinansowanie z U.E. na finansowanie projektu Ekopartnerzy na rzecz słonecznej energii Małopolski - zamontowanie fotowoltaiki na Budynku Przedszkola 
w Żabnie</t>
  </si>
  <si>
    <t>Dofinansowanie z U.E. na finansowanie projektu Ekopartnerzy na rzecz słonecznej energii Małopolski - Budynek Gminnego Centrum Kultury w Żabnie</t>
  </si>
  <si>
    <t>Dotacja z U.E.- refundacja kosztów poniesionych na odnowę centrum wsi Łęg Tarnowski, Rewitalizacja Żabno ul. Wyspiańskiego oraz ul. Św. Jana w Żabnie</t>
  </si>
  <si>
    <t>Dotacja celowa na budowę boiska w Bobrownikach Wielkich (MIRS)</t>
  </si>
  <si>
    <t xml:space="preserve">Przekazanie grantu - Małopolska tarcza humanitarna dla Ukrainy na termomomodernizację byłego budynku Przedszkola Konary w Żabnie </t>
  </si>
  <si>
    <t xml:space="preserve">Dotacja na Budowę Centrum Kulturalnego 
w Niedomicach </t>
  </si>
  <si>
    <t xml:space="preserve">Podatki i oplaty realizowane przez Urzędy Skarbowe (karta podatkowa, podatek od spadków i darowizn, podatek od czynności cywilnoprawnych i in.) </t>
  </si>
  <si>
    <t>Oplaty realizowane przez Urząd Miejski (targowa, skarbowa, eksploatacyjna, za zezwolenia na sprzedaż alkoholu, za miejsca postojowe na parkingach, koncesje i inne wraz z odsetkami 
i zwrotami za poniesione koszty egzekucji)</t>
  </si>
  <si>
    <t>Pozostałe dochody z mienia (wieczyste użytkowanie, przekształcenie prawa wieczystego użytkowania 
w prawo własności, rozgraniczenia, zarząd, sprzedaż pozostałych skladników majątku, zwroty za energię przez najemców lokali użytkowych, odsetki od nieterminowych wpłat)</t>
  </si>
  <si>
    <t xml:space="preserve">Wpływy za zajecie pasa drogowego oraz za zatrzymywanie się na przystankach wraz z odsetkami 
i kosztami upomnienia </t>
  </si>
  <si>
    <t>Naliczone odsetki na rachunkach bankowych</t>
  </si>
  <si>
    <t>1.5.</t>
  </si>
  <si>
    <t>zadania bieżące, z tego środki na:</t>
  </si>
  <si>
    <t>dotacje na dofinansowanie zadań własnych z tego:</t>
  </si>
  <si>
    <t>Pozostałe dochody:</t>
  </si>
  <si>
    <t>noty w JB</t>
  </si>
  <si>
    <t>70005-6257</t>
  </si>
  <si>
    <t>Fa + noty</t>
  </si>
  <si>
    <t>75095-0920</t>
  </si>
  <si>
    <t>9.6.</t>
  </si>
  <si>
    <t>75412-0940</t>
  </si>
  <si>
    <t>80101-0940</t>
  </si>
  <si>
    <t>60016-0970</t>
  </si>
  <si>
    <t>nota</t>
  </si>
  <si>
    <t>85216-2910</t>
  </si>
  <si>
    <t>85501-2910</t>
  </si>
  <si>
    <t>85502-2910</t>
  </si>
  <si>
    <t>90004-0840</t>
  </si>
  <si>
    <t>sprzedaż drewna</t>
  </si>
  <si>
    <t>90005-0970</t>
  </si>
  <si>
    <t>świadczenie sponsoringowe - Polskie Sieci Elektroenergetyczne</t>
  </si>
  <si>
    <t>90005-2057</t>
  </si>
  <si>
    <t>90005-6257</t>
  </si>
  <si>
    <t>90026-0970</t>
  </si>
  <si>
    <t>noty</t>
  </si>
  <si>
    <t>92109-0940</t>
  </si>
  <si>
    <t>92601-0940</t>
  </si>
  <si>
    <t>70005-0940</t>
  </si>
  <si>
    <t xml:space="preserve">Subwencja - część równoważąca </t>
  </si>
  <si>
    <t xml:space="preserve">Subwencja - część rozwojowa </t>
  </si>
  <si>
    <t xml:space="preserve">zadania zlecone i powierzone - realizacja w rozdziale wydatków   </t>
  </si>
  <si>
    <t xml:space="preserve">Dotacje na stypendia i pomoc materialną dla uczniów </t>
  </si>
  <si>
    <t xml:space="preserve">Dotacja z Rządowego Funduszu Rozwoju Dróg na remont drogi ul. Kościuszki w Żabnie </t>
  </si>
  <si>
    <t xml:space="preserve">Program "Erasmus" - dotacja z fundacji rozwoju systemu edukacji </t>
  </si>
  <si>
    <t>Dotacja celowa z Urzędu Marszałkowskiego na zakup odzieży specjalistycznej oraz pomp dla OSP</t>
  </si>
  <si>
    <t xml:space="preserve">Dotacja celowa na nadanie nr PESEL i wykonanie bezpłatnej fotografii obywatelom Ukrainy </t>
  </si>
  <si>
    <t xml:space="preserve">Składki zdrowotne należne od wypłaconych niektórych świadczeń rodzinnych obywatelom Ukrainy </t>
  </si>
  <si>
    <t xml:space="preserve">Środki z Funduszu Pomocy na dodatkowe zadania oświatowe </t>
  </si>
  <si>
    <t xml:space="preserve">Środki z rozliczenia programu na kompleksowe unieszkodliwienie wyrobów azbestowych </t>
  </si>
  <si>
    <t xml:space="preserve">Środki z NFOŚiGW na folie rolicze </t>
  </si>
  <si>
    <t xml:space="preserve">Dotacja z Urzędu Marszałkowskiego na ochronę zabytków </t>
  </si>
  <si>
    <t xml:space="preserve">Dotacja z Urzędu Marszałkowskiego na zakup kompostowników </t>
  </si>
  <si>
    <t xml:space="preserve">Dotacja z Ministerstwa Sportu i turystyki na projekt "Umiem Pływać"  </t>
  </si>
  <si>
    <t xml:space="preserve">Naliczone odsetki od środków zgromadzonych na rachunkach bankowych Urzędu </t>
  </si>
  <si>
    <t xml:space="preserve">Środki z Powiatu Tarnowskiego na dofinansowanie budowy chodników przy drogach powiatowych </t>
  </si>
  <si>
    <t xml:space="preserve">Dotacja z Województwa Małopolskiego na dofinansowanie odbudowy dróg transportu rolnego </t>
  </si>
  <si>
    <t xml:space="preserve">Dotacja z Wojewodztwa Malopolskiego na dofinansowanie budowy chodników  </t>
  </si>
  <si>
    <t xml:space="preserve">Dotacja na remont mieszkania komunalnego w Pasiece Otfinowskiej </t>
  </si>
  <si>
    <t xml:space="preserve">Dotacja celowa - projekt pn. "Cyberpbezpieczny Samorząd" na zakup szprzętu informatycznego </t>
  </si>
  <si>
    <t xml:space="preserve">Dotacja celowa z Urzędu Marszałkowskiego na modernizację pomieszczeń w OSP Łęg Tarnowski oraz zakup pomp </t>
  </si>
  <si>
    <t xml:space="preserve">Zwrot części wydatków wykonanych w ramach funduszu sołeckiego </t>
  </si>
  <si>
    <t xml:space="preserve">Polski Ład - wypłata dotacji na: 
- Budowę kanalizacji sanitarnej w Sieradzy
- Przebudowę dróg ul. Pasternik w Łęgu Tarnowskim 
oraz ul. Szkolnej w Niedomicach
- Rozbudowę ul. Cmentarnej w Otfinowie, 
ul. Warszawsiej oraz ul. Wojska Polskiego w Żabnie
- Modernizację gminnych budynków infrastruktury społecznej wraz z zagospodarowaniem terenów wokół nich   </t>
  </si>
  <si>
    <t xml:space="preserve">Dotacja na program "Maluch+ tworzenie nowych miejsc opieki" do Żłobków </t>
  </si>
  <si>
    <t xml:space="preserve">Refundacja wydatków poniesionych na założenie fotowoltaiki w gminie Żabno </t>
  </si>
  <si>
    <t xml:space="preserve">Dotacja celowa - na konserwację polichromii Kościoła w Odporyszowie - cz.1 </t>
  </si>
  <si>
    <t xml:space="preserve">Dotacja celowa - "Małopolskie Świetlice Wiejskie" na zakup wyposażenia świetlic w Niecieczy i Ilkowicach </t>
  </si>
  <si>
    <t xml:space="preserve">Udziały w podatkach budżetu państwa PIT i CIT </t>
  </si>
  <si>
    <t xml:space="preserve">Podatki i opłaty realizowane przez Urzędy skarbowe (karta podatkowa, podatek od spadków i darowizn, podatek od czynnosci cywilnoprawnych, i in.) </t>
  </si>
  <si>
    <t xml:space="preserve">Podatki realizowane przez Urząd Miejski (rolny, leśny, od nieruchomości, od środków transportowych wraz z należnymi odsetkami oraz zwrotami kosztów egzekucji) </t>
  </si>
  <si>
    <t xml:space="preserve">Sprzedaż mienia </t>
  </si>
  <si>
    <t xml:space="preserve">Dochody zwiazane z realizacją zadania - usuwanie odpadów (kary i odszkodowania, odsetki i zwrot kosztów egzekucji) </t>
  </si>
  <si>
    <t xml:space="preserve">Wpływy z kar i oplat za korzystanie ze środowiska, część należna gminie </t>
  </si>
  <si>
    <t xml:space="preserve">Zwrot podatku VAT z Małopolskiego Urzędu Wojewódzkiego dotycząca wydatków na budowę kanalizacji w Sieradzy z 2023 r. </t>
  </si>
  <si>
    <t xml:space="preserve">Refundacja wydatków poniesionych za transport uczniów </t>
  </si>
  <si>
    <t xml:space="preserve">Wypłacone odszkodowania i kary  </t>
  </si>
  <si>
    <t xml:space="preserve">Subwencja - część wyrównawcza </t>
  </si>
  <si>
    <t xml:space="preserve">Najem i dzierżawa mienia  </t>
  </si>
  <si>
    <t xml:space="preserve">Wpływy za odpady </t>
  </si>
  <si>
    <t xml:space="preserve">Zasiłki stałe i okresowe - art. 29 i 30 ustawy o Pomocy Obywatelom Ukrainy </t>
  </si>
  <si>
    <r>
      <t xml:space="preserve">Refundacja podatku VAT dla gospodarstw domowych </t>
    </r>
    <r>
      <rPr>
        <sz val="11"/>
        <color rgb="FF0070C0"/>
        <rFont val="Times New Roman"/>
        <family val="1"/>
        <charset val="238"/>
      </rPr>
      <t xml:space="preserve"> </t>
    </r>
  </si>
  <si>
    <t xml:space="preserve">Dotacja "Aktywny Maluch+" na funkcjonowanie nowych miejsc w Żłobkach </t>
  </si>
  <si>
    <t xml:space="preserve">Dotacja na punkt konsultacyjny, obsługa PP Czyste Powietrze oraz piknik ekologiczny  </t>
  </si>
  <si>
    <t xml:space="preserve">Program Senior+ </t>
  </si>
  <si>
    <r>
      <rPr>
        <sz val="11"/>
        <rFont val="Times New Roman"/>
        <family val="1"/>
        <charset val="238"/>
      </rPr>
      <t>Rządowy progrm wspierania rodziny - Asystent Rodziny - dodatek do wynagrodzeń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</si>
  <si>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Zwrot niewykorzystanej dotacji z Powiatu Tarnowskiego na realizację zadania "Przebudowa drogi powiatowej"  </t>
  </si>
  <si>
    <t>60014-0900</t>
  </si>
  <si>
    <t xml:space="preserve">Rządowy program dofinansowania wynagrodzeń pracowników jednostek organizacyjnych - Ośrodka Pomocy Społecznej </t>
  </si>
  <si>
    <t>Rządowy program dofinansowania wynagrodzeń dla asystentów rodziny</t>
  </si>
  <si>
    <t>Dofinansowanie zadań w zakresie wychowania przedszkolnego</t>
  </si>
  <si>
    <t>Program "Aktywna szkoła" dotacja z Ministerstwa Sportu i Turystyki na zakup sprzętu dla szkół</t>
  </si>
  <si>
    <t>Dofinansowanie funkcjonowania zespołów interdyscyplinarnych</t>
  </si>
  <si>
    <t>Rządowy program dofinansowania wynagrodzeń 
w postaci dodatku motywacyjnego dla żłobków</t>
  </si>
  <si>
    <t xml:space="preserve">Dotacja z Funduszu Dróg Samorządowych - 
ul. Zamościa w Łęgu Tarnowskim, ul. Ofiar Katynia 
i Paderewskiego w Żabnie </t>
  </si>
  <si>
    <t>Dywidenda od udziału członkowskiego za 2023 r. 
z Banku Spółdzielczego Rzemiosła w Krakowie</t>
  </si>
  <si>
    <t xml:space="preserve">Świadczenia rodzinne - art. 26 ust. 1 pkt 1 ustawy 
o Pomocy Obywatelom Ukrainy. </t>
  </si>
  <si>
    <t xml:space="preserve">Dofinansowanie świadczeń pomocy materialnej 
o charakterze socjalnym dla uczniów obywateli Ukrainy </t>
  </si>
  <si>
    <t xml:space="preserve">Opłaty realizowane przez Urząd Miejski (targowa, skarbowa, eksploatacyjna, za zezwolenia na sprzedaż alkoholu, za miejsca postojowe na parkingach, koncesje i inne wraz z odsetkami
i zwrotami za poniesione koszty egzekucji)  </t>
  </si>
  <si>
    <t xml:space="preserve">Pozostałe dochody z mienia (wieczyste użytkowanie, przekształcenie prawa wieczystego użytkowania
w prawo własności, rozgraniczenia, zarząd, sprzedaż pozostałych skladników majątku, zwroty za energię przez najemców lokali użytkowych, odsetki od nieterminowych wpłat) </t>
  </si>
  <si>
    <t xml:space="preserve">Wpływy za zajecie pasa drogowego oraz za zatrzymywanie się na przystankach wraz z odsetkami
i kosztami upomnienia </t>
  </si>
  <si>
    <t xml:space="preserve">Dotacja z Urzędu Marszałkowskiego jako nagroda 
w konkursie "Małopolska Wieś" </t>
  </si>
  <si>
    <t>par2360</t>
  </si>
  <si>
    <t>85502.2360</t>
  </si>
  <si>
    <t>85503.2360</t>
  </si>
  <si>
    <t>85228.2360</t>
  </si>
  <si>
    <t>60016-2700</t>
  </si>
  <si>
    <t>75023-0620</t>
  </si>
  <si>
    <t xml:space="preserve">Pozostałe </t>
  </si>
  <si>
    <t>75023-0960</t>
  </si>
  <si>
    <t xml:space="preserve">po zmarłym </t>
  </si>
  <si>
    <t>85295-0940</t>
  </si>
  <si>
    <t>85502-0970</t>
  </si>
  <si>
    <t>wykonanie OPS</t>
  </si>
  <si>
    <t>90001-0920/0970</t>
  </si>
  <si>
    <t>ORGAN+JEDNOSTKA</t>
  </si>
  <si>
    <t>90015-0920</t>
  </si>
  <si>
    <t>odsetki od komornika wmo tecnologie</t>
  </si>
  <si>
    <t>92109-0970</t>
  </si>
  <si>
    <t>92601-0970</t>
  </si>
  <si>
    <t>75095-0970</t>
  </si>
  <si>
    <t>zatrzymane wadium + odsetki</t>
  </si>
  <si>
    <t>75814-2180</t>
  </si>
  <si>
    <t>Subwencja ogólna</t>
  </si>
  <si>
    <t>Rezerwa na uzupełnienie dochodów</t>
  </si>
  <si>
    <t>zadania zlecone i powierzone - realizacja w rozdziale wydatków</t>
  </si>
  <si>
    <t>Rządowy program dofinansowania wynagrodzeń pracowników jednostek organizacyjnych oraz utrzymanie Ośrodka Pomocy Społecznej w związku z realizacją dodatkowych działań</t>
  </si>
  <si>
    <t>Dofinansowanie zadań w zakresie wychowania przedszkolnego (Narodowy Program Rozwoju Czytelnictwa oraz program wspierania organów prowadzących)</t>
  </si>
  <si>
    <t>Dotacja w ramach projektu "Posiłek w szkole i w domu" na remont stołówek szkolnych</t>
  </si>
  <si>
    <t>Dotacje na stypendia i pomoc materialną dla uczniów</t>
  </si>
  <si>
    <t>Dotacje z Województwa Małopolskiego - utrzymanie drogi wojewódzkiej w Żabnie</t>
  </si>
  <si>
    <t>Dotacja celowa na nadanie nr PESEL i wykonanie profilu zaufanego obywatelom Ukrainy</t>
  </si>
  <si>
    <t>Środki z Funduszu Pomocy na wyposażenie szkół w podręczniki, materiały edukacyjne i ćwiczeniowe dla uczniów z Ukrainy</t>
  </si>
  <si>
    <t>Rządowy progrm wspierania rodziny - Asystent Rodziny - dodatek do wynagrodzeń</t>
  </si>
  <si>
    <t>Dotacja "Aktywny Maluch+" na funkcjonowanie nowych miejsc w Żłobkach</t>
  </si>
  <si>
    <t xml:space="preserve">Dotacja na projekt z Urzędu Marszałkowskiego "Małopolska Maluchom" </t>
  </si>
  <si>
    <t xml:space="preserve">Dotacja z Ministerstwa Finansów - refundacja kosztów  poniesionych na wdrożenie ochrony powietrza w gminie </t>
  </si>
  <si>
    <t>Dotacja na punkt konsultacyjny oraz obsługa PP Czyste Powietrze</t>
  </si>
  <si>
    <t>Dotacja na zaopatrzenie gospodarstw domowych w kompostowniki oraz na projekt "Małopolska Deszczówka 2025"</t>
  </si>
  <si>
    <t>Dotacja na projekt "Już pływam"</t>
  </si>
  <si>
    <t>Dotacja na dofinansowanie projektu pn. Likwidacja barier komunikacyjnych w budynku Urzędu Miejskiego w Żabnie</t>
  </si>
  <si>
    <t>Dotacja dla OSP na kurs udzielania pierwszej pomocy oraz na zakup sprzętu pralniczo-suszącego</t>
  </si>
  <si>
    <t>Zwrot środków na zakwaterowanie Uchodźców Gminie Żabno na podstawie wystawionych not</t>
  </si>
  <si>
    <t>Dofinansowanie projektu „Modernizacja infrastruktury oświetleniowej w celu poprawy efektywności energetycznej przez obniżenie energochłonności oświetlenia na terenie Gminy Żabno”</t>
  </si>
  <si>
    <t>Dochód za sprzedaż samochodu pożarniczego</t>
  </si>
  <si>
    <t>Przekazana opłata od napojów alkoholowych do 300 ml</t>
  </si>
  <si>
    <t>Refundacja do umowy o powierzenie grantu - Ścieżka Rozwoju Nauczycieli Wychowania Przedszkolego</t>
  </si>
  <si>
    <t>Program Fundusze Europejskie dla Małopolski 2021-2027 - Fundusze europejskie dla rynku pracy, edukacji i włączenia społecznego.Wsparcie kształcenia ogólnego - ZIT</t>
  </si>
  <si>
    <t>Naliczone odsetki od środków zgromadzonych na rachunkach bankowych Urzędu</t>
  </si>
  <si>
    <t>Środki z Powiatu Tarnowskiego na dofinansowanie budowy przejścia dla pieszych przy drodze powiatowej w Odporyszowie</t>
  </si>
  <si>
    <t>Dotacja z Rządowego Funduszu Rozwoju Dróg na rozbudowę drogi gminnej w Niedomicach</t>
  </si>
  <si>
    <t xml:space="preserve">Program Rozwoju Obszarów Wiejskich - na przebudowę drogi wewnętrznej w Pasiece Otfinowskiej  </t>
  </si>
  <si>
    <t>Fundusz Solidarnościowy - Utworzenie Centrum Opiekuńczo Mieszkaniowego w Siedliszowicach</t>
  </si>
  <si>
    <t>Program Ochrony Ludności i Obrony Cywilnej - zakup koparki, pakowarki, agregatów prądotwórczych oraz kontenerów kwatermistrzowskich</t>
  </si>
  <si>
    <t>Dotacja na wymianę pieców pozaklasowych</t>
  </si>
  <si>
    <t>Dotacja celowa - "Małopolskie Świetlice Wiejskie 2025" na przebudowę budynku KOS w Łęgu Tarnowskim</t>
  </si>
  <si>
    <t>Dotacja z Ministerstwa Sportu i Turystyki na refundację wydatków poniesionych na remont Orlika w Żabnie</t>
  </si>
  <si>
    <t>MIRS - modernizacja boiska sportowego przy Szkole Podstawowej w Otfinowie</t>
  </si>
  <si>
    <t>Opłaty realizowane przez Urząd Miejski (targowa, skarbowa, eksploatacyjna, za zezwolenia na sprzedaż alkoholu, za miejsca postojowe na parkingach, koncesje, ślub w plenerze i inne wraz z odsetkami i zwrotami za poniesione koszty egzekucji)</t>
  </si>
  <si>
    <t>Wpływy za odpady</t>
  </si>
  <si>
    <t>Refundacja za transport uczniów niepełnosprawnych zamieszkałych na terenie Gminy</t>
  </si>
  <si>
    <t>Wypłacone odszkodowania i kary</t>
  </si>
  <si>
    <t>Dotacja na zakup sprzętu w zakresie Ochrony Ludności i Obrony Cywilnej oraz szkoleń</t>
  </si>
  <si>
    <t>Środki z Funduszu Sołeckiego - zadania bieżące</t>
  </si>
  <si>
    <t>Dotacja celowa "Małopolskie świetlice wiejskie" na zakup stołów i krzeseł do DL w Otfinowie</t>
  </si>
  <si>
    <t>Wpływy z kar i opłat za korzystanie ze środowiska, część należna gminie</t>
  </si>
  <si>
    <r>
      <t>Dotacje na zakup podręczników, materiałów edukacyjnych dla uczniów</t>
    </r>
    <r>
      <rPr>
        <sz val="11"/>
        <color theme="4" tint="-0.249977111117893"/>
        <rFont val="Times New Roman"/>
        <family val="1"/>
        <charset val="238"/>
      </rPr>
      <t/>
    </r>
  </si>
  <si>
    <t>Dotacja z Województwa Małopolskiego na modernizację pomieszczeń w OSP Łęg Tarnowski oraz zakup samochodu strażackiego dla OSP w Żabnie</t>
  </si>
  <si>
    <t>Podatki i opłaty realizowane przez Urzędy Skarbowe (karta podatkowa, podatek od spadków i darowizn, podatek od czynnosci cywilnoprawnych, i in.)</t>
  </si>
  <si>
    <t>Rządowy program dofinansowania wynagrodzeń w postaci dodatku motywacyjnego dla żłobków</t>
  </si>
  <si>
    <t>Dywidenda od udziału członkowskiego za 2024 r. z Banku Spółdzielczego Rzemiosła w Krakowie</t>
  </si>
  <si>
    <t>Świadczenia rodzinne - art. 26 ust. 1 pkt 1 ustawy o Pomocy Obywatelom Ukrainy</t>
  </si>
  <si>
    <t xml:space="preserve">Dofinansowanie świadczeń pomocy materialnej o charakterze socjalnym dla uczniów obywateli Ukrainy </t>
  </si>
  <si>
    <t>Pozostałe dochody z mienia (wieczyste użytkowanie, przekształcenie prawa wieczystego użytkowania w prawo własności, rozgraniczenia, zarząd, sprzedaż pozostałych skladników majątku, zwroty za energię przez najemców lokali użytkowych, odsetki od nieterminowych wpłat)</t>
  </si>
  <si>
    <t>Wpływy za zajecie pasa drogowego oraz za zatrzymywanie się na przystankach wraz z odsetkami i kosztami upomnienia</t>
  </si>
  <si>
    <t>Polski Ład - wypłata dotacji na: 
- Modernizację oświetlenia ulicznego w Gminie Żabno   
Fundusz Przeciwdziałania COVID-19
- Konserwację polichromii Kościoła w Odporyszowie 
- Modernizację pałacu w Łęgu Tarnowskim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</si>
</sst>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4" tint="-0.249977111117893"/>
      <name val="Times New Roman"/>
      <family val="1"/>
      <charset val="238"/>
    </font>
    <font>
      <b/>
      <sz val="11"/>
      <color theme="4" tint="-0.249977111117893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i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/>
    <xf numFmtId="4" fontId="0" fillId="0" borderId="0" xfId="0" applyNumberFormat="1"/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8" fillId="0" borderId="0" xfId="0" applyNumberFormat="1" applyFont="1"/>
    <xf numFmtId="0" fontId="0" fillId="0" borderId="0" xfId="0" applyAlignment="1">
      <alignment horizontal="right"/>
    </xf>
    <xf numFmtId="4" fontId="9" fillId="0" borderId="0" xfId="0" applyNumberFormat="1" applyFont="1"/>
    <xf numFmtId="4" fontId="5" fillId="3" borderId="1" xfId="0" applyNumberFormat="1" applyFont="1" applyFill="1" applyBorder="1" applyAlignment="1">
      <alignment vertical="center" wrapText="1"/>
    </xf>
    <xf numFmtId="10" fontId="5" fillId="3" borderId="1" xfId="0" applyNumberFormat="1" applyFont="1" applyFill="1" applyBorder="1"/>
    <xf numFmtId="4" fontId="10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/>
    <xf numFmtId="10" fontId="6" fillId="3" borderId="1" xfId="0" applyNumberFormat="1" applyFont="1" applyFill="1" applyBorder="1"/>
    <xf numFmtId="39" fontId="4" fillId="3" borderId="4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/>
    <xf numFmtId="10" fontId="5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10" fontId="6" fillId="2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4" fontId="16" fillId="0" borderId="0" xfId="0" applyNumberFormat="1" applyFont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0" fontId="16" fillId="0" borderId="0" xfId="0" applyFont="1" applyAlignment="1">
      <alignment horizontal="right" vertical="center"/>
    </xf>
    <xf numFmtId="39" fontId="5" fillId="3" borderId="4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/>
    <xf numFmtId="0" fontId="18" fillId="2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/>
    <xf numFmtId="10" fontId="6" fillId="2" borderId="1" xfId="0" applyNumberFormat="1" applyFont="1" applyFill="1" applyBorder="1"/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6" fillId="0" borderId="3" xfId="0" applyFont="1" applyBorder="1"/>
    <xf numFmtId="0" fontId="16" fillId="0" borderId="5" xfId="0" applyFont="1" applyBorder="1"/>
    <xf numFmtId="0" fontId="16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A387-D888-4A00-8578-33504E6F775C}">
  <dimension ref="A1:L107"/>
  <sheetViews>
    <sheetView topLeftCell="A85" workbookViewId="0">
      <selection activeCell="B78" sqref="B78"/>
    </sheetView>
  </sheetViews>
  <sheetFormatPr defaultRowHeight="15" x14ac:dyDescent="0.25"/>
  <cols>
    <col min="1" max="1" width="6.42578125" customWidth="1"/>
    <col min="2" max="2" width="47" customWidth="1"/>
    <col min="3" max="3" width="15.140625" customWidth="1"/>
    <col min="4" max="4" width="15.7109375" customWidth="1"/>
    <col min="5" max="5" width="11.42578125" customWidth="1"/>
    <col min="7" max="7" width="13.28515625" customWidth="1"/>
    <col min="8" max="8" width="15.7109375" customWidth="1"/>
    <col min="9" max="9" width="18.28515625" style="24" customWidth="1"/>
    <col min="10" max="10" width="18.5703125" style="14" customWidth="1"/>
    <col min="11" max="11" width="14.42578125" style="14" customWidth="1"/>
    <col min="12" max="12" width="12.140625" bestFit="1" customWidth="1"/>
  </cols>
  <sheetData>
    <row r="1" spans="1:9" x14ac:dyDescent="0.25">
      <c r="C1" s="78" t="s">
        <v>0</v>
      </c>
      <c r="D1" s="78"/>
      <c r="E1" s="78"/>
    </row>
    <row r="2" spans="1:9" x14ac:dyDescent="0.25">
      <c r="A2" s="1"/>
      <c r="B2" s="1"/>
      <c r="C2" s="78"/>
      <c r="D2" s="78"/>
      <c r="E2" s="78"/>
    </row>
    <row r="3" spans="1:9" x14ac:dyDescent="0.25">
      <c r="A3" s="78" t="s">
        <v>49</v>
      </c>
      <c r="B3" s="78"/>
      <c r="C3" s="78"/>
      <c r="D3" s="78"/>
      <c r="E3" s="78"/>
    </row>
    <row r="4" spans="1:9" x14ac:dyDescent="0.25">
      <c r="A4" s="1"/>
      <c r="B4" s="1"/>
      <c r="C4" s="1"/>
      <c r="D4" s="1"/>
      <c r="E4" s="1"/>
    </row>
    <row r="5" spans="1:9" ht="15.75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</row>
    <row r="6" spans="1:9" x14ac:dyDescent="0.25">
      <c r="A6" s="4" t="s">
        <v>6</v>
      </c>
      <c r="B6" s="5" t="s">
        <v>7</v>
      </c>
      <c r="C6" s="32">
        <f>SUM(C7:C10)</f>
        <v>32427638.350000001</v>
      </c>
      <c r="D6" s="32">
        <f>SUM(D7:D10)</f>
        <v>32427638.350000001</v>
      </c>
      <c r="E6" s="22">
        <f>D6/C6</f>
        <v>1</v>
      </c>
    </row>
    <row r="7" spans="1:9" x14ac:dyDescent="0.25">
      <c r="A7" s="6" t="s">
        <v>8</v>
      </c>
      <c r="B7" s="7" t="s">
        <v>141</v>
      </c>
      <c r="C7" s="15">
        <v>19712615</v>
      </c>
      <c r="D7" s="15">
        <v>19712615</v>
      </c>
      <c r="E7" s="22">
        <f t="shared" ref="E7:E77" si="0">D7/C7</f>
        <v>1</v>
      </c>
    </row>
    <row r="8" spans="1:9" x14ac:dyDescent="0.25">
      <c r="A8" s="6" t="s">
        <v>9</v>
      </c>
      <c r="B8" s="7" t="s">
        <v>140</v>
      </c>
      <c r="C8" s="15">
        <v>5415536.3499999996</v>
      </c>
      <c r="D8" s="15">
        <v>5415536.3499999996</v>
      </c>
      <c r="E8" s="22">
        <f t="shared" si="0"/>
        <v>1</v>
      </c>
    </row>
    <row r="9" spans="1:9" x14ac:dyDescent="0.25">
      <c r="A9" s="6" t="s">
        <v>41</v>
      </c>
      <c r="B9" s="7" t="s">
        <v>139</v>
      </c>
      <c r="C9" s="15">
        <v>6988202</v>
      </c>
      <c r="D9" s="15">
        <v>6988202</v>
      </c>
      <c r="E9" s="22">
        <f t="shared" si="0"/>
        <v>1</v>
      </c>
    </row>
    <row r="10" spans="1:9" x14ac:dyDescent="0.25">
      <c r="A10" s="6" t="s">
        <v>46</v>
      </c>
      <c r="B10" s="7" t="s">
        <v>138</v>
      </c>
      <c r="C10" s="15">
        <v>311285</v>
      </c>
      <c r="D10" s="15">
        <v>311285</v>
      </c>
      <c r="E10" s="22">
        <f t="shared" si="0"/>
        <v>1</v>
      </c>
    </row>
    <row r="11" spans="1:9" ht="29.25" x14ac:dyDescent="0.25">
      <c r="A11" s="4" t="s">
        <v>10</v>
      </c>
      <c r="B11" s="5" t="s">
        <v>11</v>
      </c>
      <c r="C11" s="33">
        <f>C12+C52</f>
        <v>37464565.899999999</v>
      </c>
      <c r="D11" s="33">
        <f>D12+D52</f>
        <v>37469853.580000006</v>
      </c>
      <c r="E11" s="34">
        <f t="shared" si="0"/>
        <v>1.0001411381627674</v>
      </c>
      <c r="I11" s="25"/>
    </row>
    <row r="12" spans="1:9" x14ac:dyDescent="0.25">
      <c r="A12" s="8" t="s">
        <v>12</v>
      </c>
      <c r="B12" s="9" t="s">
        <v>137</v>
      </c>
      <c r="C12" s="35">
        <f>C13+C14+C21</f>
        <v>14190893.48</v>
      </c>
      <c r="D12" s="35">
        <f>D13+D14+D21</f>
        <v>13889861.420000002</v>
      </c>
      <c r="E12" s="36">
        <f t="shared" si="0"/>
        <v>0.9787869551396281</v>
      </c>
    </row>
    <row r="13" spans="1:9" ht="30" x14ac:dyDescent="0.25">
      <c r="A13" s="10" t="s">
        <v>13</v>
      </c>
      <c r="B13" s="11" t="s">
        <v>147</v>
      </c>
      <c r="C13" s="37">
        <v>7268020.5</v>
      </c>
      <c r="D13" s="38">
        <v>7186312.8200000003</v>
      </c>
      <c r="E13" s="39">
        <f t="shared" si="0"/>
        <v>0.98875791833553583</v>
      </c>
    </row>
    <row r="14" spans="1:9" x14ac:dyDescent="0.25">
      <c r="A14" s="10" t="s">
        <v>14</v>
      </c>
      <c r="B14" s="11" t="s">
        <v>136</v>
      </c>
      <c r="C14" s="16">
        <f>SUM(C15:C20)</f>
        <v>1803608.79</v>
      </c>
      <c r="D14" s="16">
        <f>SUM(D15:D20)</f>
        <v>1795858.0899999999</v>
      </c>
      <c r="E14" s="39">
        <f t="shared" si="0"/>
        <v>0.99570267119844758</v>
      </c>
    </row>
    <row r="15" spans="1:9" ht="30" x14ac:dyDescent="0.25">
      <c r="A15" s="6"/>
      <c r="B15" s="7" t="s">
        <v>135</v>
      </c>
      <c r="C15" s="16">
        <v>69730</v>
      </c>
      <c r="D15" s="16">
        <v>66295.789999999994</v>
      </c>
      <c r="E15" s="39">
        <f t="shared" si="0"/>
        <v>0.95074989244227726</v>
      </c>
    </row>
    <row r="16" spans="1:9" x14ac:dyDescent="0.25">
      <c r="A16" s="6"/>
      <c r="B16" s="7" t="s">
        <v>134</v>
      </c>
      <c r="C16" s="16">
        <v>190091</v>
      </c>
      <c r="D16" s="16">
        <v>190091</v>
      </c>
      <c r="E16" s="39">
        <f t="shared" si="0"/>
        <v>1</v>
      </c>
    </row>
    <row r="17" spans="1:10" ht="45" x14ac:dyDescent="0.25">
      <c r="A17" s="6"/>
      <c r="B17" s="7" t="s">
        <v>133</v>
      </c>
      <c r="C17" s="16">
        <v>623934.79</v>
      </c>
      <c r="D17" s="16">
        <v>623893.85</v>
      </c>
      <c r="E17" s="39">
        <f t="shared" si="0"/>
        <v>0.99993438416857627</v>
      </c>
    </row>
    <row r="18" spans="1:10" x14ac:dyDescent="0.25">
      <c r="A18" s="6"/>
      <c r="B18" s="7" t="s">
        <v>132</v>
      </c>
      <c r="C18" s="15">
        <v>798853</v>
      </c>
      <c r="D18" s="15">
        <v>794577.45</v>
      </c>
      <c r="E18" s="22">
        <f t="shared" si="0"/>
        <v>0.99464788891072564</v>
      </c>
      <c r="J18" s="14" t="s">
        <v>48</v>
      </c>
    </row>
    <row r="19" spans="1:10" ht="30" x14ac:dyDescent="0.25">
      <c r="A19" s="6"/>
      <c r="B19" s="7" t="s">
        <v>131</v>
      </c>
      <c r="C19" s="15">
        <v>105000</v>
      </c>
      <c r="D19" s="15">
        <v>105000</v>
      </c>
      <c r="E19" s="22">
        <f t="shared" si="0"/>
        <v>1</v>
      </c>
    </row>
    <row r="20" spans="1:10" ht="30" x14ac:dyDescent="0.25">
      <c r="A20" s="6"/>
      <c r="B20" s="7" t="s">
        <v>129</v>
      </c>
      <c r="C20" s="15">
        <v>16000</v>
      </c>
      <c r="D20" s="15">
        <v>16000</v>
      </c>
      <c r="E20" s="22">
        <f t="shared" si="0"/>
        <v>1</v>
      </c>
    </row>
    <row r="21" spans="1:10" x14ac:dyDescent="0.25">
      <c r="A21" s="10" t="s">
        <v>15</v>
      </c>
      <c r="B21" s="11" t="s">
        <v>16</v>
      </c>
      <c r="C21" s="15">
        <f>SUM(C22:C51)</f>
        <v>5119264.1900000004</v>
      </c>
      <c r="D21" s="15">
        <f>SUM(D22:D51)</f>
        <v>4907690.5100000007</v>
      </c>
      <c r="E21" s="22">
        <f t="shared" si="0"/>
        <v>0.95867107612588365</v>
      </c>
    </row>
    <row r="22" spans="1:10" ht="30" x14ac:dyDescent="0.25">
      <c r="A22" s="6"/>
      <c r="B22" s="7" t="s">
        <v>130</v>
      </c>
      <c r="C22" s="16">
        <v>21104</v>
      </c>
      <c r="D22" s="16">
        <v>21104</v>
      </c>
      <c r="E22" s="39">
        <f t="shared" si="0"/>
        <v>1</v>
      </c>
    </row>
    <row r="23" spans="1:10" ht="45" x14ac:dyDescent="0.25">
      <c r="A23" s="6"/>
      <c r="B23" s="7" t="s">
        <v>148</v>
      </c>
      <c r="C23" s="16">
        <v>1411407.04</v>
      </c>
      <c r="D23" s="16">
        <v>1411407</v>
      </c>
      <c r="E23" s="39">
        <f>D23/C23</f>
        <v>0.99999997165948662</v>
      </c>
    </row>
    <row r="24" spans="1:10" x14ac:dyDescent="0.25">
      <c r="A24" s="6"/>
      <c r="B24" s="7" t="s">
        <v>128</v>
      </c>
      <c r="C24" s="16">
        <v>50000</v>
      </c>
      <c r="D24" s="16">
        <v>50000</v>
      </c>
      <c r="E24" s="39">
        <f t="shared" si="0"/>
        <v>1</v>
      </c>
    </row>
    <row r="25" spans="1:10" ht="30" customHeight="1" x14ac:dyDescent="0.25">
      <c r="A25" s="6"/>
      <c r="B25" s="7" t="s">
        <v>127</v>
      </c>
      <c r="C25" s="16">
        <v>194994.1</v>
      </c>
      <c r="D25" s="16">
        <v>75000</v>
      </c>
      <c r="E25" s="39">
        <f t="shared" si="0"/>
        <v>0.38462702204835941</v>
      </c>
    </row>
    <row r="26" spans="1:10" x14ac:dyDescent="0.25">
      <c r="A26" s="6"/>
      <c r="B26" s="7" t="s">
        <v>126</v>
      </c>
      <c r="C26" s="15">
        <v>21384.06</v>
      </c>
      <c r="D26" s="15">
        <v>21384.06</v>
      </c>
      <c r="E26" s="39">
        <f t="shared" si="0"/>
        <v>1</v>
      </c>
    </row>
    <row r="27" spans="1:10" ht="17.25" customHeight="1" x14ac:dyDescent="0.25">
      <c r="A27" s="6"/>
      <c r="B27" s="7" t="s">
        <v>44</v>
      </c>
      <c r="C27" s="16">
        <v>46920</v>
      </c>
      <c r="D27" s="16">
        <v>46920</v>
      </c>
      <c r="E27" s="39">
        <f t="shared" si="0"/>
        <v>1</v>
      </c>
    </row>
    <row r="28" spans="1:10" ht="17.25" customHeight="1" x14ac:dyDescent="0.25">
      <c r="A28" s="6"/>
      <c r="B28" s="7" t="s">
        <v>45</v>
      </c>
      <c r="C28" s="16">
        <v>6707.64</v>
      </c>
      <c r="D28" s="16">
        <v>6707.64</v>
      </c>
      <c r="E28" s="39">
        <f t="shared" si="0"/>
        <v>1</v>
      </c>
    </row>
    <row r="29" spans="1:10" x14ac:dyDescent="0.25">
      <c r="A29" s="6"/>
      <c r="B29" s="7" t="s">
        <v>43</v>
      </c>
      <c r="C29" s="16">
        <v>20944.12</v>
      </c>
      <c r="D29" s="16">
        <v>20944.12</v>
      </c>
      <c r="E29" s="39">
        <f t="shared" si="0"/>
        <v>1</v>
      </c>
    </row>
    <row r="30" spans="1:10" ht="30" x14ac:dyDescent="0.25">
      <c r="A30" s="6"/>
      <c r="B30" s="7" t="s">
        <v>125</v>
      </c>
      <c r="C30" s="16">
        <v>272090</v>
      </c>
      <c r="D30" s="16">
        <v>272090</v>
      </c>
      <c r="E30" s="39">
        <f>D30/C30</f>
        <v>1</v>
      </c>
    </row>
    <row r="31" spans="1:10" ht="30" x14ac:dyDescent="0.25">
      <c r="A31" s="6"/>
      <c r="B31" s="7" t="s">
        <v>124</v>
      </c>
      <c r="C31" s="16">
        <v>1864.58</v>
      </c>
      <c r="D31" s="16">
        <v>1864.58</v>
      </c>
      <c r="E31" s="39">
        <f t="shared" si="0"/>
        <v>1</v>
      </c>
    </row>
    <row r="32" spans="1:10" ht="30" x14ac:dyDescent="0.25">
      <c r="A32" s="6"/>
      <c r="B32" s="7" t="s">
        <v>123</v>
      </c>
      <c r="C32" s="16">
        <v>730000</v>
      </c>
      <c r="D32" s="16">
        <v>743394.21</v>
      </c>
      <c r="E32" s="39">
        <f t="shared" si="0"/>
        <v>1.0183482328767122</v>
      </c>
    </row>
    <row r="33" spans="1:5" ht="45" x14ac:dyDescent="0.25">
      <c r="A33" s="6"/>
      <c r="B33" s="7" t="s">
        <v>122</v>
      </c>
      <c r="C33" s="16">
        <v>191507.67</v>
      </c>
      <c r="D33" s="16">
        <v>190307.67</v>
      </c>
      <c r="E33" s="39">
        <f t="shared" si="0"/>
        <v>0.99373393243205355</v>
      </c>
    </row>
    <row r="34" spans="1:5" ht="30.75" customHeight="1" x14ac:dyDescent="0.25">
      <c r="A34" s="6"/>
      <c r="B34" s="7" t="s">
        <v>121</v>
      </c>
      <c r="C34" s="16">
        <v>5589.5</v>
      </c>
      <c r="D34" s="16">
        <v>5589.5</v>
      </c>
      <c r="E34" s="39">
        <f t="shared" si="0"/>
        <v>1</v>
      </c>
    </row>
    <row r="35" spans="1:5" ht="30" x14ac:dyDescent="0.25">
      <c r="A35" s="6"/>
      <c r="B35" s="7" t="s">
        <v>120</v>
      </c>
      <c r="C35" s="16">
        <v>339363</v>
      </c>
      <c r="D35" s="16">
        <v>339363</v>
      </c>
      <c r="E35" s="39">
        <f t="shared" si="0"/>
        <v>1</v>
      </c>
    </row>
    <row r="36" spans="1:5" ht="30" x14ac:dyDescent="0.25">
      <c r="A36" s="6"/>
      <c r="B36" s="7" t="s">
        <v>119</v>
      </c>
      <c r="C36" s="16">
        <v>3846.16</v>
      </c>
      <c r="D36" s="16">
        <v>2702.73</v>
      </c>
      <c r="E36" s="39">
        <f t="shared" si="0"/>
        <v>0.70270867566611894</v>
      </c>
    </row>
    <row r="37" spans="1:5" ht="30" x14ac:dyDescent="0.25">
      <c r="A37" s="6"/>
      <c r="B37" s="7" t="s">
        <v>118</v>
      </c>
      <c r="C37" s="16">
        <v>6300</v>
      </c>
      <c r="D37" s="16">
        <v>1860</v>
      </c>
      <c r="E37" s="39">
        <f t="shared" si="0"/>
        <v>0.29523809523809524</v>
      </c>
    </row>
    <row r="38" spans="1:5" ht="30" x14ac:dyDescent="0.25">
      <c r="A38" s="6"/>
      <c r="B38" s="7" t="s">
        <v>117</v>
      </c>
      <c r="C38" s="16">
        <v>116018.34</v>
      </c>
      <c r="D38" s="16">
        <v>115772.05</v>
      </c>
      <c r="E38" s="39">
        <f t="shared" si="0"/>
        <v>0.99787714597536914</v>
      </c>
    </row>
    <row r="39" spans="1:5" ht="45" x14ac:dyDescent="0.25">
      <c r="A39" s="6"/>
      <c r="B39" s="7" t="s">
        <v>116</v>
      </c>
      <c r="C39" s="16">
        <v>1500</v>
      </c>
      <c r="D39" s="16">
        <v>1500</v>
      </c>
      <c r="E39" s="39">
        <f t="shared" ref="E39" si="1">D39/C39</f>
        <v>1</v>
      </c>
    </row>
    <row r="40" spans="1:5" ht="30" x14ac:dyDescent="0.25">
      <c r="A40" s="6"/>
      <c r="B40" s="7" t="s">
        <v>115</v>
      </c>
      <c r="C40" s="16">
        <v>855000</v>
      </c>
      <c r="D40" s="16">
        <v>855000</v>
      </c>
      <c r="E40" s="39">
        <f t="shared" si="0"/>
        <v>1</v>
      </c>
    </row>
    <row r="41" spans="1:5" ht="30" x14ac:dyDescent="0.25">
      <c r="A41" s="6"/>
      <c r="B41" s="7" t="s">
        <v>149</v>
      </c>
      <c r="C41" s="16">
        <v>95728.58</v>
      </c>
      <c r="D41" s="16">
        <v>70888.58</v>
      </c>
      <c r="E41" s="39">
        <f t="shared" si="0"/>
        <v>0.74051636407852284</v>
      </c>
    </row>
    <row r="42" spans="1:5" ht="15.75" customHeight="1" x14ac:dyDescent="0.25">
      <c r="A42" s="6"/>
      <c r="B42" s="7" t="s">
        <v>114</v>
      </c>
      <c r="C42" s="16">
        <v>124152.08</v>
      </c>
      <c r="D42" s="16">
        <v>121004.88</v>
      </c>
      <c r="E42" s="39">
        <f t="shared" si="0"/>
        <v>0.97465044484152019</v>
      </c>
    </row>
    <row r="43" spans="1:5" ht="30" x14ac:dyDescent="0.25">
      <c r="A43" s="6"/>
      <c r="B43" s="7" t="s">
        <v>113</v>
      </c>
      <c r="C43" s="16">
        <v>289675.46000000002</v>
      </c>
      <c r="D43" s="16">
        <v>289734.65999999997</v>
      </c>
      <c r="E43" s="39">
        <f t="shared" si="0"/>
        <v>1.0002043666384441</v>
      </c>
    </row>
    <row r="44" spans="1:5" ht="30" x14ac:dyDescent="0.25">
      <c r="A44" s="6" t="s">
        <v>48</v>
      </c>
      <c r="B44" s="7" t="s">
        <v>150</v>
      </c>
      <c r="C44" s="16">
        <v>77991.86</v>
      </c>
      <c r="D44" s="16">
        <v>79966.86</v>
      </c>
      <c r="E44" s="39">
        <f t="shared" si="0"/>
        <v>1.0253231555190503</v>
      </c>
    </row>
    <row r="45" spans="1:5" x14ac:dyDescent="0.25">
      <c r="A45" s="6"/>
      <c r="B45" s="7" t="s">
        <v>112</v>
      </c>
      <c r="C45" s="16">
        <v>74100</v>
      </c>
      <c r="D45" s="16">
        <v>0</v>
      </c>
      <c r="E45" s="39">
        <f t="shared" si="0"/>
        <v>0</v>
      </c>
    </row>
    <row r="46" spans="1:5" x14ac:dyDescent="0.25">
      <c r="A46" s="6"/>
      <c r="B46" s="7" t="s">
        <v>111</v>
      </c>
      <c r="C46" s="16">
        <v>23900</v>
      </c>
      <c r="D46" s="16">
        <v>23900</v>
      </c>
      <c r="E46" s="39">
        <f t="shared" si="0"/>
        <v>1</v>
      </c>
    </row>
    <row r="47" spans="1:5" ht="30" x14ac:dyDescent="0.25">
      <c r="A47" s="6"/>
      <c r="B47" s="7" t="s">
        <v>151</v>
      </c>
      <c r="C47" s="16">
        <v>30907</v>
      </c>
      <c r="D47" s="16">
        <v>30907</v>
      </c>
      <c r="E47" s="39">
        <f t="shared" si="0"/>
        <v>1</v>
      </c>
    </row>
    <row r="48" spans="1:5" x14ac:dyDescent="0.25">
      <c r="A48" s="6"/>
      <c r="B48" s="7" t="s">
        <v>110</v>
      </c>
      <c r="C48" s="16">
        <v>34769</v>
      </c>
      <c r="D48" s="16">
        <v>31617.87</v>
      </c>
      <c r="E48" s="39">
        <f t="shared" ref="E48:E49" si="2">D48/C48</f>
        <v>0.90936955333774339</v>
      </c>
    </row>
    <row r="49" spans="1:8" ht="30" x14ac:dyDescent="0.25">
      <c r="A49" s="6"/>
      <c r="B49" s="7" t="s">
        <v>109</v>
      </c>
      <c r="C49" s="16">
        <v>47000</v>
      </c>
      <c r="D49" s="16">
        <v>46976</v>
      </c>
      <c r="E49" s="39">
        <f t="shared" si="2"/>
        <v>0.99948936170212765</v>
      </c>
    </row>
    <row r="50" spans="1:8" ht="15.75" x14ac:dyDescent="0.25">
      <c r="A50" s="6"/>
      <c r="B50" s="23" t="s">
        <v>152</v>
      </c>
      <c r="C50" s="16">
        <v>1500</v>
      </c>
      <c r="D50" s="16">
        <v>1054.28</v>
      </c>
      <c r="E50" s="39">
        <f>D50/C50</f>
        <v>0.70285333333333333</v>
      </c>
    </row>
    <row r="51" spans="1:8" x14ac:dyDescent="0.25">
      <c r="A51" s="6"/>
      <c r="B51" s="7" t="s">
        <v>163</v>
      </c>
      <c r="C51" s="16">
        <v>23000</v>
      </c>
      <c r="D51" s="16">
        <v>28729.82</v>
      </c>
      <c r="E51" s="39">
        <f t="shared" si="0"/>
        <v>1.2491226086956522</v>
      </c>
    </row>
    <row r="52" spans="1:8" x14ac:dyDescent="0.25">
      <c r="A52" s="8" t="s">
        <v>17</v>
      </c>
      <c r="B52" s="9" t="s">
        <v>18</v>
      </c>
      <c r="C52" s="17">
        <f>SUM(C53:C75)</f>
        <v>23273672.419999998</v>
      </c>
      <c r="D52" s="17">
        <f>SUM(D53:D75)</f>
        <v>23579992.160000004</v>
      </c>
      <c r="E52" s="40">
        <f t="shared" si="0"/>
        <v>1.0131616418102014</v>
      </c>
    </row>
    <row r="53" spans="1:8" ht="30" x14ac:dyDescent="0.25">
      <c r="A53" s="6"/>
      <c r="B53" s="7" t="s">
        <v>142</v>
      </c>
      <c r="C53" s="16">
        <v>92562.82</v>
      </c>
      <c r="D53" s="16">
        <v>74491</v>
      </c>
      <c r="E53" s="39">
        <f t="shared" si="0"/>
        <v>0.80476156625305917</v>
      </c>
      <c r="H53" t="s">
        <v>47</v>
      </c>
    </row>
    <row r="54" spans="1:8" ht="30" x14ac:dyDescent="0.25">
      <c r="A54" s="6"/>
      <c r="B54" s="7" t="s">
        <v>143</v>
      </c>
      <c r="C54" s="16">
        <v>185156</v>
      </c>
      <c r="D54" s="16">
        <v>185156</v>
      </c>
      <c r="E54" s="39">
        <f t="shared" si="0"/>
        <v>1</v>
      </c>
    </row>
    <row r="55" spans="1:8" ht="30" x14ac:dyDescent="0.25">
      <c r="A55" s="6"/>
      <c r="B55" s="7" t="s">
        <v>144</v>
      </c>
      <c r="C55" s="16">
        <v>417847</v>
      </c>
      <c r="D55" s="16">
        <v>417846.25</v>
      </c>
      <c r="E55" s="39">
        <f t="shared" si="0"/>
        <v>0.99999820508463622</v>
      </c>
    </row>
    <row r="56" spans="1:8" ht="60" x14ac:dyDescent="0.25">
      <c r="A56" s="6"/>
      <c r="B56" s="7" t="s">
        <v>108</v>
      </c>
      <c r="C56" s="16">
        <v>1044840</v>
      </c>
      <c r="D56" s="16">
        <v>1166308</v>
      </c>
      <c r="E56" s="39">
        <f>D56/C56</f>
        <v>1.1162551204012097</v>
      </c>
    </row>
    <row r="57" spans="1:8" ht="45.75" customHeight="1" x14ac:dyDescent="0.25">
      <c r="A57" s="6"/>
      <c r="B57" s="7" t="s">
        <v>107</v>
      </c>
      <c r="C57" s="16">
        <v>3000000</v>
      </c>
      <c r="D57" s="16">
        <v>3000000</v>
      </c>
      <c r="E57" s="39">
        <f>D57/C57</f>
        <v>1</v>
      </c>
    </row>
    <row r="58" spans="1:8" ht="47.25" x14ac:dyDescent="0.25">
      <c r="A58" s="6"/>
      <c r="B58" s="23" t="s">
        <v>106</v>
      </c>
      <c r="C58" s="16">
        <v>50000</v>
      </c>
      <c r="D58" s="16">
        <v>50000</v>
      </c>
      <c r="E58" s="39">
        <f t="shared" si="0"/>
        <v>1</v>
      </c>
    </row>
    <row r="59" spans="1:8" ht="34.5" customHeight="1" x14ac:dyDescent="0.25">
      <c r="A59" s="6"/>
      <c r="B59" s="23" t="s">
        <v>105</v>
      </c>
      <c r="C59" s="16">
        <v>111357.14</v>
      </c>
      <c r="D59" s="16">
        <v>111357.14</v>
      </c>
      <c r="E59" s="39">
        <f t="shared" si="0"/>
        <v>1</v>
      </c>
    </row>
    <row r="60" spans="1:8" ht="120.75" customHeight="1" x14ac:dyDescent="0.25">
      <c r="A60" s="6"/>
      <c r="B60" s="7" t="s">
        <v>104</v>
      </c>
      <c r="C60" s="16">
        <v>12482972.59</v>
      </c>
      <c r="D60" s="16">
        <v>12469722.18</v>
      </c>
      <c r="E60" s="39">
        <f t="shared" si="0"/>
        <v>0.99893852126130478</v>
      </c>
    </row>
    <row r="61" spans="1:8" ht="60" x14ac:dyDescent="0.25">
      <c r="A61" s="6"/>
      <c r="B61" s="7" t="s">
        <v>103</v>
      </c>
      <c r="C61" s="16">
        <v>165000</v>
      </c>
      <c r="D61" s="16">
        <v>165000</v>
      </c>
      <c r="E61" s="39">
        <f>D61/C61</f>
        <v>1</v>
      </c>
    </row>
    <row r="62" spans="1:8" ht="60" x14ac:dyDescent="0.25">
      <c r="A62" s="6"/>
      <c r="B62" s="7" t="s">
        <v>145</v>
      </c>
      <c r="C62" s="16">
        <v>36000</v>
      </c>
      <c r="D62" s="16">
        <v>35339.4</v>
      </c>
      <c r="E62" s="39">
        <f>D62/C62</f>
        <v>0.98165000000000002</v>
      </c>
    </row>
    <row r="63" spans="1:8" ht="90" x14ac:dyDescent="0.25">
      <c r="A63" s="6"/>
      <c r="B63" s="7" t="s">
        <v>146</v>
      </c>
      <c r="C63" s="16">
        <v>220467</v>
      </c>
      <c r="D63" s="16">
        <v>189804.6</v>
      </c>
      <c r="E63" s="39">
        <f t="shared" si="0"/>
        <v>0.86092068200683103</v>
      </c>
    </row>
    <row r="64" spans="1:8" ht="60" x14ac:dyDescent="0.25">
      <c r="A64" s="6"/>
      <c r="B64" s="7" t="s">
        <v>153</v>
      </c>
      <c r="C64" s="16">
        <v>30000</v>
      </c>
      <c r="D64" s="16">
        <v>29745.599999999999</v>
      </c>
      <c r="E64" s="39">
        <f t="shared" si="0"/>
        <v>0.99151999999999996</v>
      </c>
    </row>
    <row r="65" spans="1:7" ht="60" x14ac:dyDescent="0.25">
      <c r="A65" s="6"/>
      <c r="B65" s="21" t="s">
        <v>102</v>
      </c>
      <c r="C65" s="16">
        <v>531216.19999999995</v>
      </c>
      <c r="D65" s="16">
        <v>334989.59999999998</v>
      </c>
      <c r="E65" s="39">
        <f t="shared" si="0"/>
        <v>0.63060878037981527</v>
      </c>
    </row>
    <row r="66" spans="1:7" ht="30" customHeight="1" x14ac:dyDescent="0.25">
      <c r="A66" s="6"/>
      <c r="B66" s="7" t="s">
        <v>101</v>
      </c>
      <c r="C66" s="16">
        <v>275390</v>
      </c>
      <c r="D66" s="16">
        <v>0</v>
      </c>
      <c r="E66" s="39">
        <f t="shared" ref="E66:E75" si="3">D66/C66</f>
        <v>0</v>
      </c>
    </row>
    <row r="67" spans="1:7" ht="45" x14ac:dyDescent="0.25">
      <c r="A67" s="6"/>
      <c r="B67" s="21" t="s">
        <v>154</v>
      </c>
      <c r="C67" s="16">
        <v>51489</v>
      </c>
      <c r="D67" s="16">
        <v>51488.4</v>
      </c>
      <c r="E67" s="39">
        <f>D67/C67</f>
        <v>0.99998834702557826</v>
      </c>
    </row>
    <row r="68" spans="1:7" ht="16.5" customHeight="1" x14ac:dyDescent="0.25">
      <c r="A68" s="6"/>
      <c r="B68" s="7" t="s">
        <v>100</v>
      </c>
      <c r="C68" s="16">
        <v>21507</v>
      </c>
      <c r="D68" s="16">
        <v>18250.55</v>
      </c>
      <c r="E68" s="39">
        <f t="shared" si="3"/>
        <v>0.84858650671874269</v>
      </c>
    </row>
    <row r="69" spans="1:7" ht="30" x14ac:dyDescent="0.25">
      <c r="A69" s="6"/>
      <c r="B69" s="21" t="s">
        <v>99</v>
      </c>
      <c r="C69" s="16">
        <v>30000</v>
      </c>
      <c r="D69" s="16">
        <v>30000</v>
      </c>
      <c r="E69" s="39">
        <f t="shared" si="3"/>
        <v>1</v>
      </c>
    </row>
    <row r="70" spans="1:7" ht="45" x14ac:dyDescent="0.25">
      <c r="A70" s="6"/>
      <c r="B70" s="7" t="s">
        <v>155</v>
      </c>
      <c r="C70" s="16">
        <v>2687507.51</v>
      </c>
      <c r="D70" s="16">
        <v>2843723.83</v>
      </c>
      <c r="E70" s="39">
        <f t="shared" si="3"/>
        <v>1.0581268403599737</v>
      </c>
    </row>
    <row r="71" spans="1:7" ht="30" x14ac:dyDescent="0.25">
      <c r="A71" s="6"/>
      <c r="B71" s="7" t="s">
        <v>98</v>
      </c>
      <c r="C71" s="16">
        <v>37322.1</v>
      </c>
      <c r="D71" s="16">
        <v>37322.1</v>
      </c>
      <c r="E71" s="39">
        <f t="shared" si="3"/>
        <v>1</v>
      </c>
    </row>
    <row r="72" spans="1:7" ht="30" x14ac:dyDescent="0.25">
      <c r="A72" s="6"/>
      <c r="B72" s="7" t="s">
        <v>156</v>
      </c>
      <c r="C72" s="16">
        <v>182570</v>
      </c>
      <c r="D72" s="16">
        <v>182570</v>
      </c>
      <c r="E72" s="39">
        <f t="shared" si="3"/>
        <v>1</v>
      </c>
    </row>
    <row r="73" spans="1:7" ht="45" x14ac:dyDescent="0.25">
      <c r="A73" s="6"/>
      <c r="B73" s="7" t="s">
        <v>157</v>
      </c>
      <c r="C73" s="16">
        <v>50000</v>
      </c>
      <c r="D73" s="16">
        <v>50000</v>
      </c>
      <c r="E73" s="39">
        <f t="shared" si="3"/>
        <v>1</v>
      </c>
    </row>
    <row r="74" spans="1:7" ht="30" x14ac:dyDescent="0.25">
      <c r="A74" s="6"/>
      <c r="B74" s="7" t="s">
        <v>158</v>
      </c>
      <c r="C74" s="16">
        <v>1324052.18</v>
      </c>
      <c r="D74" s="16">
        <v>1896561.77</v>
      </c>
      <c r="E74" s="39">
        <f t="shared" si="3"/>
        <v>1.4323920149430969</v>
      </c>
    </row>
    <row r="75" spans="1:7" ht="45.75" customHeight="1" x14ac:dyDescent="0.25">
      <c r="A75" s="6"/>
      <c r="B75" s="7" t="s">
        <v>97</v>
      </c>
      <c r="C75" s="16">
        <v>246415.88</v>
      </c>
      <c r="D75" s="16">
        <v>240315.74</v>
      </c>
      <c r="E75" s="39">
        <f t="shared" si="3"/>
        <v>0.97524453375326292</v>
      </c>
    </row>
    <row r="76" spans="1:7" x14ac:dyDescent="0.25">
      <c r="A76" s="4" t="s">
        <v>19</v>
      </c>
      <c r="B76" s="5" t="s">
        <v>20</v>
      </c>
      <c r="C76" s="32">
        <v>14360957</v>
      </c>
      <c r="D76" s="32">
        <v>14360957</v>
      </c>
      <c r="E76" s="41">
        <f t="shared" si="0"/>
        <v>1</v>
      </c>
    </row>
    <row r="77" spans="1:7" ht="57.75" x14ac:dyDescent="0.25">
      <c r="A77" s="4" t="s">
        <v>21</v>
      </c>
      <c r="B77" s="5" t="s">
        <v>159</v>
      </c>
      <c r="C77" s="33">
        <v>1443000</v>
      </c>
      <c r="D77" s="33">
        <v>1792585.08</v>
      </c>
      <c r="E77" s="34">
        <f t="shared" si="0"/>
        <v>1.2422627027027027</v>
      </c>
    </row>
    <row r="78" spans="1:7" ht="57.75" x14ac:dyDescent="0.25">
      <c r="A78" s="4" t="s">
        <v>22</v>
      </c>
      <c r="B78" s="5" t="s">
        <v>96</v>
      </c>
      <c r="C78" s="33">
        <v>12394654</v>
      </c>
      <c r="D78" s="33">
        <v>12875370.59</v>
      </c>
      <c r="E78" s="34">
        <f t="shared" ref="E78:E91" si="4">SUM(D78/C78)</f>
        <v>1.0387841879248909</v>
      </c>
      <c r="G78" s="14"/>
    </row>
    <row r="79" spans="1:7" ht="73.5" customHeight="1" x14ac:dyDescent="0.25">
      <c r="A79" s="4" t="s">
        <v>23</v>
      </c>
      <c r="B79" s="5" t="s">
        <v>160</v>
      </c>
      <c r="C79" s="33">
        <v>844354</v>
      </c>
      <c r="D79" s="33">
        <v>733875.5</v>
      </c>
      <c r="E79" s="34">
        <f t="shared" si="4"/>
        <v>0.86915618330700162</v>
      </c>
    </row>
    <row r="80" spans="1:7" x14ac:dyDescent="0.25">
      <c r="A80" s="6" t="s">
        <v>24</v>
      </c>
      <c r="B80" s="5" t="s">
        <v>25</v>
      </c>
      <c r="C80" s="32">
        <f>SUM(C81:C84)</f>
        <v>1981475</v>
      </c>
      <c r="D80" s="32">
        <f>SUM(D81:D84)</f>
        <v>2109213.12</v>
      </c>
      <c r="E80" s="41">
        <f t="shared" si="4"/>
        <v>1.0644661779734794</v>
      </c>
    </row>
    <row r="81" spans="1:12" x14ac:dyDescent="0.25">
      <c r="A81" s="6" t="s">
        <v>26</v>
      </c>
      <c r="B81" s="7" t="s">
        <v>95</v>
      </c>
      <c r="C81" s="15">
        <v>892450</v>
      </c>
      <c r="D81" s="15">
        <v>959234</v>
      </c>
      <c r="E81" s="22">
        <f t="shared" si="4"/>
        <v>1.074832203484789</v>
      </c>
    </row>
    <row r="82" spans="1:12" x14ac:dyDescent="0.25">
      <c r="A82" s="6" t="s">
        <v>27</v>
      </c>
      <c r="B82" s="7" t="s">
        <v>94</v>
      </c>
      <c r="C82" s="15">
        <v>959725</v>
      </c>
      <c r="D82" s="15">
        <v>1009023.27</v>
      </c>
      <c r="E82" s="22">
        <f t="shared" si="4"/>
        <v>1.0513670791112038</v>
      </c>
    </row>
    <row r="83" spans="1:12" ht="92.25" customHeight="1" x14ac:dyDescent="0.25">
      <c r="A83" s="6" t="s">
        <v>28</v>
      </c>
      <c r="B83" s="7" t="s">
        <v>161</v>
      </c>
      <c r="C83" s="16">
        <v>92200</v>
      </c>
      <c r="D83" s="16">
        <v>107422.73</v>
      </c>
      <c r="E83" s="39">
        <f t="shared" si="4"/>
        <v>1.1651055314533623</v>
      </c>
    </row>
    <row r="84" spans="1:12" ht="45" x14ac:dyDescent="0.25">
      <c r="A84" s="6" t="s">
        <v>40</v>
      </c>
      <c r="B84" s="7" t="s">
        <v>162</v>
      </c>
      <c r="C84" s="16">
        <v>37100</v>
      </c>
      <c r="D84" s="16">
        <v>33533.120000000003</v>
      </c>
      <c r="E84" s="39">
        <f t="shared" si="4"/>
        <v>0.90385768194070093</v>
      </c>
      <c r="I84" s="28" t="s">
        <v>53</v>
      </c>
      <c r="J84" s="29" t="s">
        <v>54</v>
      </c>
      <c r="K84" s="29" t="s">
        <v>55</v>
      </c>
    </row>
    <row r="85" spans="1:12" x14ac:dyDescent="0.25">
      <c r="A85" s="4" t="s">
        <v>29</v>
      </c>
      <c r="B85" s="5" t="s">
        <v>93</v>
      </c>
      <c r="C85" s="33">
        <v>4706000</v>
      </c>
      <c r="D85" s="33">
        <v>4608882.4400000004</v>
      </c>
      <c r="E85" s="34">
        <f t="shared" si="4"/>
        <v>0.97936303442413952</v>
      </c>
      <c r="I85" s="26" t="s">
        <v>52</v>
      </c>
      <c r="J85" s="27">
        <f>SUM(J86:J124)</f>
        <v>191970</v>
      </c>
      <c r="K85" s="27">
        <f>SUM(K86:K124)</f>
        <v>123595.59000000001</v>
      </c>
    </row>
    <row r="86" spans="1:12" ht="43.5" customHeight="1" x14ac:dyDescent="0.25">
      <c r="A86" s="4" t="s">
        <v>39</v>
      </c>
      <c r="B86" s="12" t="s">
        <v>92</v>
      </c>
      <c r="C86" s="33">
        <v>50000</v>
      </c>
      <c r="D86" s="33">
        <v>52446.239999999998</v>
      </c>
      <c r="E86" s="34">
        <f>D86/C86</f>
        <v>1.0489248</v>
      </c>
      <c r="I86" s="30"/>
      <c r="J86" s="14">
        <v>77910</v>
      </c>
      <c r="K86" s="14">
        <v>42038.98</v>
      </c>
      <c r="L86" t="s">
        <v>67</v>
      </c>
    </row>
    <row r="87" spans="1:12" x14ac:dyDescent="0.25">
      <c r="A87" s="4" t="s">
        <v>30</v>
      </c>
      <c r="B87" s="12" t="s">
        <v>31</v>
      </c>
      <c r="C87" s="33">
        <f>SUM(C88:C92)</f>
        <v>3635670</v>
      </c>
      <c r="D87" s="33">
        <f>SUM(D88:D92)</f>
        <v>3228028.12</v>
      </c>
      <c r="E87" s="34">
        <v>0.81399999999999995</v>
      </c>
      <c r="I87" s="30" t="s">
        <v>60</v>
      </c>
      <c r="J87" s="14">
        <v>500</v>
      </c>
      <c r="K87" s="14">
        <v>109.07</v>
      </c>
      <c r="L87" t="s">
        <v>69</v>
      </c>
    </row>
    <row r="88" spans="1:12" ht="30" x14ac:dyDescent="0.25">
      <c r="A88" s="6" t="s">
        <v>32</v>
      </c>
      <c r="B88" s="7" t="s">
        <v>90</v>
      </c>
      <c r="C88" s="16">
        <v>60000</v>
      </c>
      <c r="D88" s="16">
        <v>23220.04</v>
      </c>
      <c r="E88" s="39">
        <f t="shared" si="4"/>
        <v>0.38700066666666666</v>
      </c>
      <c r="I88" s="30" t="s">
        <v>61</v>
      </c>
      <c r="J88" s="14">
        <v>29500</v>
      </c>
      <c r="K88" s="14">
        <v>0</v>
      </c>
    </row>
    <row r="89" spans="1:12" ht="18" customHeight="1" x14ac:dyDescent="0.25">
      <c r="A89" s="6" t="s">
        <v>33</v>
      </c>
      <c r="B89" s="7" t="s">
        <v>89</v>
      </c>
      <c r="C89" s="16">
        <v>2264400</v>
      </c>
      <c r="D89" s="16">
        <v>2162908.13</v>
      </c>
      <c r="E89" s="39">
        <f t="shared" si="4"/>
        <v>0.9551793543543543</v>
      </c>
      <c r="I89" s="30" t="s">
        <v>62</v>
      </c>
      <c r="J89" s="14">
        <v>140</v>
      </c>
      <c r="K89" s="14">
        <v>140</v>
      </c>
      <c r="L89" t="s">
        <v>63</v>
      </c>
    </row>
    <row r="90" spans="1:12" ht="32.25" customHeight="1" x14ac:dyDescent="0.25">
      <c r="A90" s="6" t="s">
        <v>34</v>
      </c>
      <c r="B90" s="7" t="s">
        <v>88</v>
      </c>
      <c r="C90" s="16">
        <v>754800</v>
      </c>
      <c r="D90" s="16">
        <v>519093.53</v>
      </c>
      <c r="E90" s="39">
        <f t="shared" si="4"/>
        <v>0.68772327768945418</v>
      </c>
      <c r="I90" s="30" t="s">
        <v>64</v>
      </c>
      <c r="J90" s="14">
        <v>800</v>
      </c>
      <c r="K90" s="14">
        <v>750</v>
      </c>
      <c r="L90" t="s">
        <v>65</v>
      </c>
    </row>
    <row r="91" spans="1:12" x14ac:dyDescent="0.25">
      <c r="A91" s="6" t="s">
        <v>50</v>
      </c>
      <c r="B91" s="7" t="s">
        <v>91</v>
      </c>
      <c r="C91" s="16">
        <v>364500</v>
      </c>
      <c r="D91" s="16">
        <v>399210.83</v>
      </c>
      <c r="E91" s="39">
        <f t="shared" si="4"/>
        <v>1.0952286145404664</v>
      </c>
      <c r="I91" s="30" t="s">
        <v>56</v>
      </c>
      <c r="J91" s="14">
        <v>6000</v>
      </c>
      <c r="K91" s="14">
        <v>5773.11</v>
      </c>
      <c r="L91" t="s">
        <v>66</v>
      </c>
    </row>
    <row r="92" spans="1:12" x14ac:dyDescent="0.25">
      <c r="A92" s="6" t="s">
        <v>51</v>
      </c>
      <c r="B92" s="7" t="s">
        <v>31</v>
      </c>
      <c r="C92" s="16">
        <f>J85</f>
        <v>191970</v>
      </c>
      <c r="D92" s="16">
        <f>K85</f>
        <v>123595.59000000001</v>
      </c>
      <c r="E92" s="39">
        <f t="shared" ref="E92:E96" si="5">SUM(D92/C92)</f>
        <v>0.64382762931708082</v>
      </c>
      <c r="I92" s="30" t="s">
        <v>68</v>
      </c>
      <c r="J92" s="14">
        <v>3500</v>
      </c>
      <c r="K92" s="14">
        <v>3252.03</v>
      </c>
      <c r="L92" t="s">
        <v>69</v>
      </c>
    </row>
    <row r="93" spans="1:12" x14ac:dyDescent="0.25">
      <c r="A93" s="80" t="s">
        <v>35</v>
      </c>
      <c r="B93" s="81"/>
      <c r="C93" s="32">
        <f>C6+C11+C76+C77+C78+C79+C80+C85+C86+C87</f>
        <v>109308314.25</v>
      </c>
      <c r="D93" s="32">
        <f>D6+D11+D76+D77+D78+D79+D80+D85+D86+D87</f>
        <v>109658850.02000001</v>
      </c>
      <c r="E93" s="22">
        <f t="shared" si="5"/>
        <v>1.0032068536817638</v>
      </c>
      <c r="H93" s="14"/>
      <c r="I93" s="30" t="s">
        <v>70</v>
      </c>
      <c r="J93" s="14">
        <v>500</v>
      </c>
      <c r="K93" s="14">
        <v>960.72</v>
      </c>
      <c r="L93" s="14" t="s">
        <v>71</v>
      </c>
    </row>
    <row r="94" spans="1:12" ht="29.25" x14ac:dyDescent="0.25">
      <c r="A94" s="4"/>
      <c r="B94" s="5" t="s">
        <v>36</v>
      </c>
      <c r="C94" s="33">
        <v>12000</v>
      </c>
      <c r="D94" s="33">
        <v>68947.460000000006</v>
      </c>
      <c r="E94" s="39">
        <f t="shared" si="5"/>
        <v>5.7456216666666675</v>
      </c>
      <c r="I94" s="30" t="s">
        <v>57</v>
      </c>
      <c r="J94" s="14">
        <v>56000</v>
      </c>
      <c r="K94" s="14">
        <v>57400</v>
      </c>
      <c r="L94" t="s">
        <v>72</v>
      </c>
    </row>
    <row r="95" spans="1:12" x14ac:dyDescent="0.25">
      <c r="A95" s="4"/>
      <c r="B95" s="5" t="s">
        <v>37</v>
      </c>
      <c r="C95" s="32">
        <v>2054633.98</v>
      </c>
      <c r="D95" s="32">
        <v>1931253.76</v>
      </c>
      <c r="E95" s="22">
        <f t="shared" si="5"/>
        <v>0.93995026793044667</v>
      </c>
      <c r="I95" s="30" t="s">
        <v>74</v>
      </c>
      <c r="J95" s="14">
        <v>620</v>
      </c>
      <c r="K95" s="14">
        <v>607.35</v>
      </c>
      <c r="L95" t="s">
        <v>73</v>
      </c>
    </row>
    <row r="96" spans="1:12" x14ac:dyDescent="0.25">
      <c r="A96" s="4"/>
      <c r="B96" s="13" t="s">
        <v>38</v>
      </c>
      <c r="C96" s="32">
        <f>C93+C94+C95</f>
        <v>111374948.23</v>
      </c>
      <c r="D96" s="32">
        <f>D93+D94+D95</f>
        <v>111659051.24000001</v>
      </c>
      <c r="E96" s="22">
        <f t="shared" si="5"/>
        <v>1.0025508699623662</v>
      </c>
      <c r="I96" s="30" t="s">
        <v>76</v>
      </c>
      <c r="J96" s="14">
        <v>10000</v>
      </c>
      <c r="K96" s="14">
        <v>10060</v>
      </c>
      <c r="L96" t="s">
        <v>75</v>
      </c>
    </row>
    <row r="97" spans="2:12" x14ac:dyDescent="0.25">
      <c r="H97" s="14"/>
      <c r="I97" s="31" t="s">
        <v>77</v>
      </c>
      <c r="J97" s="14">
        <v>200</v>
      </c>
      <c r="K97" s="14">
        <v>0</v>
      </c>
    </row>
    <row r="98" spans="2:12" x14ac:dyDescent="0.25">
      <c r="C98" s="18">
        <v>111374948.23</v>
      </c>
      <c r="D98" s="18">
        <v>111659051.23999999</v>
      </c>
      <c r="E98" t="s">
        <v>87</v>
      </c>
      <c r="G98" s="18"/>
      <c r="I98" s="30" t="s">
        <v>78</v>
      </c>
      <c r="J98" s="14">
        <v>1000</v>
      </c>
      <c r="K98" s="14">
        <v>0</v>
      </c>
    </row>
    <row r="99" spans="2:12" x14ac:dyDescent="0.25">
      <c r="B99" s="19" t="s">
        <v>42</v>
      </c>
      <c r="C99" s="20">
        <f>C98-C96</f>
        <v>0</v>
      </c>
      <c r="D99" s="20">
        <f>D98-D96</f>
        <v>0</v>
      </c>
      <c r="G99" s="14"/>
      <c r="I99" s="30" t="s">
        <v>79</v>
      </c>
      <c r="J99" s="14">
        <v>3000</v>
      </c>
      <c r="K99" s="14">
        <v>0</v>
      </c>
    </row>
    <row r="100" spans="2:12" x14ac:dyDescent="0.25">
      <c r="I100" s="30" t="s">
        <v>80</v>
      </c>
      <c r="J100" s="14">
        <v>0</v>
      </c>
      <c r="K100" s="14">
        <v>940</v>
      </c>
      <c r="L100" t="s">
        <v>81</v>
      </c>
    </row>
    <row r="101" spans="2:12" x14ac:dyDescent="0.25">
      <c r="I101" s="30" t="s">
        <v>58</v>
      </c>
      <c r="J101" s="14">
        <v>500</v>
      </c>
      <c r="K101" s="14">
        <v>234.26</v>
      </c>
      <c r="L101" t="s">
        <v>82</v>
      </c>
    </row>
    <row r="102" spans="2:12" x14ac:dyDescent="0.25">
      <c r="C102" s="14"/>
      <c r="D102" s="14"/>
      <c r="I102" s="30" t="s">
        <v>83</v>
      </c>
      <c r="J102" s="14">
        <v>150</v>
      </c>
      <c r="K102" s="14">
        <v>101.48</v>
      </c>
      <c r="L102" t="s">
        <v>84</v>
      </c>
    </row>
    <row r="103" spans="2:12" x14ac:dyDescent="0.25">
      <c r="C103" s="14"/>
      <c r="I103" s="30" t="s">
        <v>59</v>
      </c>
      <c r="J103" s="14">
        <v>1000</v>
      </c>
      <c r="K103" s="14">
        <v>591.63</v>
      </c>
      <c r="L103" t="s">
        <v>69</v>
      </c>
    </row>
    <row r="104" spans="2:12" x14ac:dyDescent="0.25">
      <c r="I104" s="30" t="s">
        <v>86</v>
      </c>
      <c r="J104" s="14">
        <v>650</v>
      </c>
      <c r="K104" s="14">
        <v>636.96</v>
      </c>
      <c r="L104" t="s">
        <v>85</v>
      </c>
    </row>
    <row r="105" spans="2:12" x14ac:dyDescent="0.25">
      <c r="I105" s="30"/>
    </row>
    <row r="106" spans="2:12" x14ac:dyDescent="0.25">
      <c r="I106" s="30"/>
    </row>
    <row r="107" spans="2:12" x14ac:dyDescent="0.25">
      <c r="I107" s="30"/>
    </row>
  </sheetData>
  <mergeCells count="4">
    <mergeCell ref="C1:E1"/>
    <mergeCell ref="C2:E2"/>
    <mergeCell ref="A3:E3"/>
    <mergeCell ref="A93:B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FE22-BCE3-47A9-B8B4-7D38FAF9F7EE}">
  <sheetPr>
    <pageSetUpPr fitToPage="1"/>
  </sheetPr>
  <dimension ref="A1:L101"/>
  <sheetViews>
    <sheetView workbookViewId="0">
      <selection activeCell="G106" sqref="G106"/>
    </sheetView>
  </sheetViews>
  <sheetFormatPr defaultColWidth="9.140625" defaultRowHeight="15" x14ac:dyDescent="0.25"/>
  <cols>
    <col min="1" max="1" width="6.42578125" style="51" customWidth="1"/>
    <col min="2" max="2" width="47" style="52" customWidth="1"/>
    <col min="3" max="3" width="15.140625" style="52" customWidth="1"/>
    <col min="4" max="4" width="15.7109375" style="52" customWidth="1"/>
    <col min="5" max="5" width="11.42578125" style="52" customWidth="1"/>
    <col min="6" max="6" width="9.140625" style="51"/>
    <col min="7" max="7" width="13.28515625" style="51" customWidth="1"/>
    <col min="8" max="8" width="15.7109375" style="51" customWidth="1"/>
    <col min="9" max="9" width="18.28515625" style="53" customWidth="1"/>
    <col min="10" max="10" width="18.5703125" style="54" customWidth="1"/>
    <col min="11" max="11" width="14.42578125" style="54" customWidth="1"/>
    <col min="12" max="12" width="12.140625" style="51" bestFit="1" customWidth="1"/>
    <col min="13" max="16384" width="9.140625" style="51"/>
  </cols>
  <sheetData>
    <row r="1" spans="1:11" x14ac:dyDescent="0.25">
      <c r="C1" s="82" t="s">
        <v>0</v>
      </c>
      <c r="D1" s="82"/>
      <c r="E1" s="82"/>
    </row>
    <row r="2" spans="1:11" x14ac:dyDescent="0.25">
      <c r="A2" s="1"/>
      <c r="B2" s="45"/>
      <c r="C2" s="82"/>
      <c r="D2" s="82"/>
      <c r="E2" s="82"/>
    </row>
    <row r="3" spans="1:11" x14ac:dyDescent="0.25">
      <c r="A3" s="78" t="s">
        <v>49</v>
      </c>
      <c r="B3" s="78"/>
      <c r="C3" s="78"/>
      <c r="D3" s="78"/>
      <c r="E3" s="78"/>
    </row>
    <row r="4" spans="1:11" x14ac:dyDescent="0.25">
      <c r="A4" s="1"/>
      <c r="B4" s="45"/>
      <c r="C4" s="45"/>
      <c r="D4" s="45"/>
      <c r="E4" s="45"/>
    </row>
    <row r="5" spans="1:11" ht="15.75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</row>
    <row r="6" spans="1:11" x14ac:dyDescent="0.25">
      <c r="A6" s="4" t="s">
        <v>6</v>
      </c>
      <c r="B6" s="46" t="s">
        <v>7</v>
      </c>
      <c r="C6" s="33">
        <f>SUM(C7:C11)</f>
        <v>39557218</v>
      </c>
      <c r="D6" s="33">
        <f>SUM(D7:D11)</f>
        <v>39557218</v>
      </c>
      <c r="E6" s="39">
        <f>D6/C6</f>
        <v>1</v>
      </c>
    </row>
    <row r="7" spans="1:11" x14ac:dyDescent="0.25">
      <c r="A7" s="6" t="s">
        <v>8</v>
      </c>
      <c r="B7" s="44" t="s">
        <v>141</v>
      </c>
      <c r="C7" s="16">
        <v>27171220</v>
      </c>
      <c r="D7" s="16">
        <v>27171220</v>
      </c>
      <c r="E7" s="39">
        <f t="shared" ref="E7:E71" si="0">D7/C7</f>
        <v>1</v>
      </c>
    </row>
    <row r="8" spans="1:11" x14ac:dyDescent="0.25">
      <c r="A8" s="6" t="s">
        <v>9</v>
      </c>
      <c r="B8" s="44" t="s">
        <v>140</v>
      </c>
      <c r="C8" s="16">
        <v>165216</v>
      </c>
      <c r="D8" s="16">
        <v>165216</v>
      </c>
      <c r="E8" s="39">
        <f t="shared" si="0"/>
        <v>1</v>
      </c>
    </row>
    <row r="9" spans="1:11" x14ac:dyDescent="0.25">
      <c r="A9" s="6" t="s">
        <v>41</v>
      </c>
      <c r="B9" s="44" t="s">
        <v>228</v>
      </c>
      <c r="C9" s="16">
        <v>9722623</v>
      </c>
      <c r="D9" s="16">
        <v>9722623</v>
      </c>
      <c r="E9" s="39">
        <f t="shared" si="0"/>
        <v>1</v>
      </c>
    </row>
    <row r="10" spans="1:11" x14ac:dyDescent="0.25">
      <c r="A10" s="6" t="s">
        <v>46</v>
      </c>
      <c r="B10" s="44" t="s">
        <v>191</v>
      </c>
      <c r="C10" s="16">
        <v>1467633</v>
      </c>
      <c r="D10" s="16">
        <v>1467633</v>
      </c>
      <c r="E10" s="39">
        <f t="shared" si="0"/>
        <v>1</v>
      </c>
    </row>
    <row r="11" spans="1:11" x14ac:dyDescent="0.25">
      <c r="A11" s="6" t="s">
        <v>164</v>
      </c>
      <c r="B11" s="44" t="s">
        <v>192</v>
      </c>
      <c r="C11" s="16">
        <v>1030526</v>
      </c>
      <c r="D11" s="16">
        <v>1030526</v>
      </c>
      <c r="E11" s="39">
        <f t="shared" si="0"/>
        <v>1</v>
      </c>
    </row>
    <row r="12" spans="1:11" ht="28.5" x14ac:dyDescent="0.25">
      <c r="A12" s="4" t="s">
        <v>10</v>
      </c>
      <c r="B12" s="46" t="s">
        <v>11</v>
      </c>
      <c r="C12" s="33">
        <f>C13+C55</f>
        <v>38816790.130000003</v>
      </c>
      <c r="D12" s="33">
        <f>D13+D55</f>
        <v>35081986.030000001</v>
      </c>
      <c r="E12" s="43">
        <f t="shared" si="0"/>
        <v>0.9037837985188395</v>
      </c>
      <c r="I12" s="55"/>
    </row>
    <row r="13" spans="1:11" x14ac:dyDescent="0.25">
      <c r="A13" s="8" t="s">
        <v>12</v>
      </c>
      <c r="B13" s="47" t="s">
        <v>165</v>
      </c>
      <c r="C13" s="17">
        <f>C14+C15+C28</f>
        <v>15325855.470000001</v>
      </c>
      <c r="D13" s="17">
        <f>D14+D15+D28</f>
        <v>15084300.73</v>
      </c>
      <c r="E13" s="56">
        <f t="shared" si="0"/>
        <v>0.98423874344418572</v>
      </c>
    </row>
    <row r="14" spans="1:11" ht="30" x14ac:dyDescent="0.25">
      <c r="A14" s="10" t="s">
        <v>13</v>
      </c>
      <c r="B14" s="48" t="s">
        <v>193</v>
      </c>
      <c r="C14" s="66">
        <v>8906462.2100000009</v>
      </c>
      <c r="D14" s="67">
        <v>8843356.5999999996</v>
      </c>
      <c r="E14" s="42">
        <f t="shared" si="0"/>
        <v>0.9929146266483736</v>
      </c>
    </row>
    <row r="15" spans="1:11" customFormat="1" x14ac:dyDescent="0.25">
      <c r="A15" s="10" t="s">
        <v>14</v>
      </c>
      <c r="B15" s="11" t="s">
        <v>166</v>
      </c>
      <c r="C15" s="16">
        <f>SUM(C16:C27)</f>
        <v>3583128.54</v>
      </c>
      <c r="D15" s="16">
        <f>SUM(D16:D27)</f>
        <v>3537681.14</v>
      </c>
      <c r="E15" s="42">
        <f t="shared" si="0"/>
        <v>0.98731627975590297</v>
      </c>
      <c r="I15" s="24"/>
      <c r="J15" s="14"/>
      <c r="K15" s="14"/>
    </row>
    <row r="16" spans="1:11" customFormat="1" ht="45" x14ac:dyDescent="0.25">
      <c r="A16" s="6"/>
      <c r="B16" s="7" t="s">
        <v>239</v>
      </c>
      <c r="C16" s="16">
        <v>304218.64</v>
      </c>
      <c r="D16" s="16">
        <v>295009.27</v>
      </c>
      <c r="E16" s="42">
        <f t="shared" si="0"/>
        <v>0.96972779182761448</v>
      </c>
      <c r="I16" s="24"/>
      <c r="J16" s="14"/>
      <c r="K16" s="14"/>
    </row>
    <row r="17" spans="1:11" customFormat="1" ht="30" x14ac:dyDescent="0.25">
      <c r="A17" s="6"/>
      <c r="B17" s="7" t="s">
        <v>244</v>
      </c>
      <c r="C17" s="16">
        <v>127704.15</v>
      </c>
      <c r="D17" s="16">
        <v>116303.77</v>
      </c>
      <c r="E17" s="39">
        <f>D17/C17</f>
        <v>0.91072819481590861</v>
      </c>
      <c r="I17" s="24"/>
      <c r="J17" s="14"/>
      <c r="K17" s="14"/>
    </row>
    <row r="18" spans="1:11" customFormat="1" ht="30" x14ac:dyDescent="0.25">
      <c r="A18" s="6"/>
      <c r="B18" s="7" t="s">
        <v>240</v>
      </c>
      <c r="C18" s="16">
        <v>14214</v>
      </c>
      <c r="D18" s="16">
        <v>13086.07</v>
      </c>
      <c r="E18" s="42">
        <f>D18/C18</f>
        <v>0.92064654565920923</v>
      </c>
      <c r="I18" s="24"/>
      <c r="J18" s="14" t="s">
        <v>48</v>
      </c>
      <c r="K18" s="14"/>
    </row>
    <row r="19" spans="1:11" customFormat="1" ht="45" x14ac:dyDescent="0.25">
      <c r="A19" s="6"/>
      <c r="B19" s="7" t="s">
        <v>133</v>
      </c>
      <c r="C19" s="16">
        <v>734301.66</v>
      </c>
      <c r="D19" s="16">
        <v>720162.98</v>
      </c>
      <c r="E19" s="42">
        <f t="shared" si="0"/>
        <v>0.98074540645870245</v>
      </c>
      <c r="I19" s="24"/>
      <c r="J19" s="14"/>
      <c r="K19" s="14"/>
    </row>
    <row r="20" spans="1:11" customFormat="1" ht="30" x14ac:dyDescent="0.25">
      <c r="A20" s="6"/>
      <c r="B20" s="7" t="s">
        <v>241</v>
      </c>
      <c r="C20" s="16">
        <v>1951748</v>
      </c>
      <c r="D20" s="16">
        <v>1945159.78</v>
      </c>
      <c r="E20" s="42">
        <f t="shared" si="0"/>
        <v>0.9966244515173065</v>
      </c>
      <c r="I20" s="24"/>
      <c r="J20" s="14"/>
      <c r="K20" s="14"/>
    </row>
    <row r="21" spans="1:11" customFormat="1" ht="30" x14ac:dyDescent="0.25">
      <c r="A21" s="6"/>
      <c r="B21" s="7" t="s">
        <v>131</v>
      </c>
      <c r="C21" s="16">
        <v>35000</v>
      </c>
      <c r="D21" s="16">
        <v>35000</v>
      </c>
      <c r="E21" s="39">
        <f t="shared" si="0"/>
        <v>1</v>
      </c>
      <c r="I21" s="24"/>
      <c r="J21" s="14"/>
      <c r="K21" s="14"/>
    </row>
    <row r="22" spans="1:11" customFormat="1" x14ac:dyDescent="0.25">
      <c r="A22" s="6"/>
      <c r="B22" s="7" t="s">
        <v>194</v>
      </c>
      <c r="C22" s="16">
        <v>55190</v>
      </c>
      <c r="D22" s="16">
        <v>52207.18</v>
      </c>
      <c r="E22" s="42">
        <f t="shared" si="0"/>
        <v>0.94595361478528717</v>
      </c>
      <c r="I22" s="24"/>
      <c r="J22" s="14"/>
      <c r="K22" s="14"/>
    </row>
    <row r="23" spans="1:11" customFormat="1" x14ac:dyDescent="0.25">
      <c r="A23" s="6"/>
      <c r="B23" s="7" t="s">
        <v>235</v>
      </c>
      <c r="C23" s="16">
        <v>47472</v>
      </c>
      <c r="D23" s="16">
        <v>47472</v>
      </c>
      <c r="E23" s="42">
        <f>D23/C23</f>
        <v>1</v>
      </c>
      <c r="I23" s="24"/>
      <c r="J23" s="14"/>
      <c r="K23" s="14"/>
    </row>
    <row r="24" spans="1:11" customFormat="1" ht="30" x14ac:dyDescent="0.25">
      <c r="A24" s="6"/>
      <c r="B24" s="7" t="s">
        <v>125</v>
      </c>
      <c r="C24" s="16">
        <v>210125</v>
      </c>
      <c r="D24" s="16">
        <v>210125</v>
      </c>
      <c r="E24" s="42">
        <f>D24/C24</f>
        <v>1</v>
      </c>
      <c r="I24" s="24"/>
      <c r="J24" s="14"/>
      <c r="K24" s="14"/>
    </row>
    <row r="25" spans="1:11" customFormat="1" ht="30" x14ac:dyDescent="0.25">
      <c r="A25" s="6"/>
      <c r="B25" s="7" t="s">
        <v>242</v>
      </c>
      <c r="C25" s="16">
        <v>74162.69</v>
      </c>
      <c r="D25" s="16">
        <v>74162.69</v>
      </c>
      <c r="E25" s="42">
        <f>D25/C25</f>
        <v>1</v>
      </c>
      <c r="I25" s="24"/>
      <c r="J25" s="14"/>
      <c r="K25" s="14"/>
    </row>
    <row r="26" spans="1:11" customFormat="1" ht="30" x14ac:dyDescent="0.25">
      <c r="A26" s="6"/>
      <c r="B26" s="7" t="s">
        <v>243</v>
      </c>
      <c r="C26" s="16">
        <v>6000</v>
      </c>
      <c r="D26" s="16">
        <v>6000</v>
      </c>
      <c r="E26" s="39">
        <f t="shared" si="0"/>
        <v>1</v>
      </c>
      <c r="I26" s="24"/>
      <c r="J26" s="14"/>
      <c r="K26" s="14"/>
    </row>
    <row r="27" spans="1:11" customFormat="1" x14ac:dyDescent="0.25">
      <c r="A27" s="6"/>
      <c r="B27" s="7" t="s">
        <v>126</v>
      </c>
      <c r="C27" s="16">
        <v>22992.400000000001</v>
      </c>
      <c r="D27" s="16">
        <v>22992.400000000001</v>
      </c>
      <c r="E27" s="42">
        <f>D27/C27</f>
        <v>1</v>
      </c>
      <c r="I27" s="24"/>
      <c r="J27" s="14"/>
      <c r="K27" s="14"/>
    </row>
    <row r="28" spans="1:11" customFormat="1" x14ac:dyDescent="0.25">
      <c r="A28" s="10" t="s">
        <v>15</v>
      </c>
      <c r="B28" s="48" t="s">
        <v>16</v>
      </c>
      <c r="C28" s="15">
        <f>SUM(C29:C54)</f>
        <v>2836264.72</v>
      </c>
      <c r="D28" s="15">
        <f>SUM(D29:D54)</f>
        <v>2703262.99</v>
      </c>
      <c r="E28" s="68">
        <f t="shared" si="0"/>
        <v>0.95310672905031235</v>
      </c>
      <c r="I28" s="24"/>
      <c r="J28" s="14"/>
      <c r="K28" s="14"/>
    </row>
    <row r="29" spans="1:11" customFormat="1" ht="30" x14ac:dyDescent="0.25">
      <c r="A29" s="6"/>
      <c r="B29" s="44" t="s">
        <v>130</v>
      </c>
      <c r="C29" s="16">
        <v>21104</v>
      </c>
      <c r="D29" s="16">
        <v>21104</v>
      </c>
      <c r="E29" s="42">
        <f t="shared" si="0"/>
        <v>1</v>
      </c>
      <c r="I29" s="24"/>
      <c r="J29" s="14"/>
      <c r="K29" s="14"/>
    </row>
    <row r="30" spans="1:11" customFormat="1" ht="30" x14ac:dyDescent="0.25">
      <c r="A30" s="6"/>
      <c r="B30" s="44" t="s">
        <v>195</v>
      </c>
      <c r="C30" s="16">
        <v>118901</v>
      </c>
      <c r="D30" s="16">
        <v>118901</v>
      </c>
      <c r="E30" s="42">
        <f>D30/C30</f>
        <v>1</v>
      </c>
      <c r="I30" s="24"/>
      <c r="J30" s="14"/>
      <c r="K30" s="14"/>
    </row>
    <row r="31" spans="1:11" customFormat="1" ht="30" x14ac:dyDescent="0.25">
      <c r="A31" s="6"/>
      <c r="B31" s="44" t="s">
        <v>196</v>
      </c>
      <c r="C31" s="16">
        <v>173855.47</v>
      </c>
      <c r="D31" s="16">
        <v>174350.09</v>
      </c>
      <c r="E31" s="42">
        <f t="shared" si="0"/>
        <v>1.0028450068323993</v>
      </c>
      <c r="I31" s="24"/>
      <c r="J31" s="14"/>
      <c r="K31" s="14"/>
    </row>
    <row r="32" spans="1:11" customFormat="1" ht="30" x14ac:dyDescent="0.25">
      <c r="A32" s="6"/>
      <c r="B32" s="44" t="s">
        <v>197</v>
      </c>
      <c r="C32" s="16">
        <v>82200</v>
      </c>
      <c r="D32" s="16">
        <v>79853.740000000005</v>
      </c>
      <c r="E32" s="42">
        <f t="shared" si="0"/>
        <v>0.97145669099756693</v>
      </c>
      <c r="I32" s="24"/>
      <c r="J32" s="14"/>
      <c r="K32" s="14"/>
    </row>
    <row r="33" spans="1:11" customFormat="1" x14ac:dyDescent="0.25">
      <c r="A33" s="6"/>
      <c r="B33" s="44" t="s">
        <v>111</v>
      </c>
      <c r="C33" s="16">
        <v>27180</v>
      </c>
      <c r="D33" s="16">
        <v>27180</v>
      </c>
      <c r="E33" s="42">
        <f>D33/C33</f>
        <v>1</v>
      </c>
      <c r="I33" s="24"/>
      <c r="J33" s="14"/>
      <c r="K33" s="14"/>
    </row>
    <row r="34" spans="1:11" customFormat="1" ht="30" x14ac:dyDescent="0.25">
      <c r="A34" s="6"/>
      <c r="B34" s="69" t="s">
        <v>236</v>
      </c>
      <c r="C34" s="16">
        <v>43273.38</v>
      </c>
      <c r="D34" s="16">
        <v>42673.38</v>
      </c>
      <c r="E34" s="42">
        <f t="shared" ref="E34" si="1">D34/C34</f>
        <v>0.98613466292672303</v>
      </c>
      <c r="I34" s="24"/>
      <c r="J34" s="14"/>
      <c r="K34" s="14"/>
    </row>
    <row r="35" spans="1:11" customFormat="1" ht="30" x14ac:dyDescent="0.25">
      <c r="A35" s="6"/>
      <c r="B35" s="44" t="s">
        <v>198</v>
      </c>
      <c r="C35" s="16">
        <v>279.39999999999998</v>
      </c>
      <c r="D35" s="16">
        <v>279.39999999999998</v>
      </c>
      <c r="E35" s="42">
        <f t="shared" si="0"/>
        <v>1</v>
      </c>
      <c r="I35" s="24"/>
      <c r="J35" s="14"/>
      <c r="K35" s="14"/>
    </row>
    <row r="36" spans="1:11" customFormat="1" ht="30" x14ac:dyDescent="0.25">
      <c r="A36" s="6"/>
      <c r="B36" s="44" t="s">
        <v>211</v>
      </c>
      <c r="C36" s="16">
        <v>384656.6</v>
      </c>
      <c r="D36" s="16">
        <v>384656.6</v>
      </c>
      <c r="E36" s="42">
        <f t="shared" si="0"/>
        <v>1</v>
      </c>
      <c r="I36" s="24"/>
      <c r="J36" s="14"/>
      <c r="K36" s="14"/>
    </row>
    <row r="37" spans="1:11" customFormat="1" ht="30" x14ac:dyDescent="0.25">
      <c r="A37" s="6"/>
      <c r="B37" s="44" t="s">
        <v>123</v>
      </c>
      <c r="C37" s="16">
        <v>480000</v>
      </c>
      <c r="D37" s="16">
        <v>474751.21</v>
      </c>
      <c r="E37" s="42">
        <f t="shared" si="0"/>
        <v>0.98906502083333336</v>
      </c>
      <c r="I37" s="24"/>
      <c r="J37" s="14"/>
      <c r="K37" s="14"/>
    </row>
    <row r="38" spans="1:11" customFormat="1" ht="45" x14ac:dyDescent="0.25">
      <c r="A38" s="6"/>
      <c r="B38" s="44" t="s">
        <v>122</v>
      </c>
      <c r="C38" s="16">
        <v>45312</v>
      </c>
      <c r="D38" s="16">
        <v>45012</v>
      </c>
      <c r="E38" s="42">
        <f t="shared" si="0"/>
        <v>0.9933792372881356</v>
      </c>
      <c r="I38" s="24"/>
      <c r="J38" s="14"/>
      <c r="K38" s="14"/>
    </row>
    <row r="39" spans="1:11" customFormat="1" ht="30" x14ac:dyDescent="0.25">
      <c r="A39" s="6"/>
      <c r="B39" s="44" t="s">
        <v>246</v>
      </c>
      <c r="C39" s="16">
        <v>1920</v>
      </c>
      <c r="D39" s="16">
        <v>1920</v>
      </c>
      <c r="E39" s="42">
        <f t="shared" si="0"/>
        <v>1</v>
      </c>
      <c r="I39" s="24"/>
      <c r="J39" s="14"/>
      <c r="K39" s="14"/>
    </row>
    <row r="40" spans="1:11" customFormat="1" ht="30" customHeight="1" x14ac:dyDescent="0.25">
      <c r="A40" s="6"/>
      <c r="B40" s="44" t="s">
        <v>199</v>
      </c>
      <c r="C40" s="16">
        <v>7798.68</v>
      </c>
      <c r="D40" s="16">
        <v>7798.68</v>
      </c>
      <c r="E40" s="42">
        <f t="shared" si="0"/>
        <v>1</v>
      </c>
      <c r="I40" s="24"/>
      <c r="J40" s="14"/>
      <c r="K40" s="14"/>
    </row>
    <row r="41" spans="1:11" customFormat="1" ht="30" x14ac:dyDescent="0.25">
      <c r="A41" s="6"/>
      <c r="B41" s="44" t="s">
        <v>200</v>
      </c>
      <c r="C41" s="16">
        <v>528357</v>
      </c>
      <c r="D41" s="16">
        <v>488281.75</v>
      </c>
      <c r="E41" s="42">
        <f t="shared" si="0"/>
        <v>0.92415118944198715</v>
      </c>
      <c r="I41" s="24"/>
      <c r="J41" s="14"/>
      <c r="K41" s="14"/>
    </row>
    <row r="42" spans="1:11" customFormat="1" ht="30.75" customHeight="1" x14ac:dyDescent="0.25">
      <c r="A42" s="6"/>
      <c r="B42" s="44" t="s">
        <v>231</v>
      </c>
      <c r="C42" s="16">
        <v>17636</v>
      </c>
      <c r="D42" s="16">
        <v>12413.69</v>
      </c>
      <c r="E42" s="42">
        <f t="shared" si="0"/>
        <v>0.7038835336811069</v>
      </c>
      <c r="I42" s="24"/>
      <c r="J42" s="14"/>
      <c r="K42" s="14"/>
    </row>
    <row r="43" spans="1:11" customFormat="1" ht="30" x14ac:dyDescent="0.25">
      <c r="A43" s="6"/>
      <c r="B43" s="44" t="s">
        <v>247</v>
      </c>
      <c r="C43" s="16">
        <v>185138</v>
      </c>
      <c r="D43" s="16">
        <v>185138</v>
      </c>
      <c r="E43" s="42">
        <f t="shared" si="0"/>
        <v>1</v>
      </c>
      <c r="I43" s="24"/>
      <c r="J43" s="14"/>
      <c r="K43" s="14"/>
    </row>
    <row r="44" spans="1:11" customFormat="1" ht="45" x14ac:dyDescent="0.25">
      <c r="A44" s="6"/>
      <c r="B44" s="44" t="s">
        <v>248</v>
      </c>
      <c r="C44" s="16">
        <v>1500</v>
      </c>
      <c r="D44" s="16">
        <v>1500</v>
      </c>
      <c r="E44" s="42">
        <f t="shared" si="0"/>
        <v>1</v>
      </c>
      <c r="I44" s="24"/>
      <c r="J44" s="14"/>
      <c r="K44" s="14"/>
    </row>
    <row r="45" spans="1:11" customFormat="1" ht="18.75" customHeight="1" x14ac:dyDescent="0.25">
      <c r="A45" s="6"/>
      <c r="B45" s="44" t="s">
        <v>232</v>
      </c>
      <c r="C45" s="16">
        <v>104908.61</v>
      </c>
      <c r="D45" s="16">
        <v>104443.05</v>
      </c>
      <c r="E45" s="42">
        <f t="shared" si="0"/>
        <v>0.99556223268995747</v>
      </c>
      <c r="I45" s="24"/>
      <c r="J45" s="14"/>
      <c r="K45" s="14"/>
    </row>
    <row r="46" spans="1:11" customFormat="1" ht="15" customHeight="1" x14ac:dyDescent="0.25">
      <c r="A46" s="6"/>
      <c r="B46" s="44" t="s">
        <v>114</v>
      </c>
      <c r="C46" s="16">
        <v>130000</v>
      </c>
      <c r="D46" s="16">
        <v>104317.58</v>
      </c>
      <c r="E46" s="42">
        <f t="shared" si="0"/>
        <v>0.80244292307692311</v>
      </c>
      <c r="I46" s="24"/>
      <c r="J46" s="14"/>
      <c r="K46" s="14"/>
    </row>
    <row r="47" spans="1:11" customFormat="1" ht="30" x14ac:dyDescent="0.25">
      <c r="A47" s="6"/>
      <c r="B47" s="44" t="s">
        <v>233</v>
      </c>
      <c r="C47" s="16">
        <v>200640</v>
      </c>
      <c r="D47" s="16">
        <v>200640</v>
      </c>
      <c r="E47" s="42">
        <f t="shared" si="0"/>
        <v>1</v>
      </c>
      <c r="I47" s="24"/>
      <c r="J47" s="14"/>
      <c r="K47" s="14"/>
    </row>
    <row r="48" spans="1:11" customFormat="1" ht="30" x14ac:dyDescent="0.25">
      <c r="A48" s="6" t="s">
        <v>48</v>
      </c>
      <c r="B48" s="44" t="s">
        <v>234</v>
      </c>
      <c r="C48" s="16">
        <v>31347.27</v>
      </c>
      <c r="D48" s="16">
        <v>31370.99</v>
      </c>
      <c r="E48" s="42">
        <f t="shared" si="0"/>
        <v>1.0007566847128953</v>
      </c>
      <c r="I48" s="24"/>
      <c r="J48" s="14"/>
      <c r="K48" s="14"/>
    </row>
    <row r="49" spans="1:11" customFormat="1" ht="30" x14ac:dyDescent="0.25">
      <c r="A49" s="6"/>
      <c r="B49" s="44" t="s">
        <v>201</v>
      </c>
      <c r="C49" s="16">
        <v>81167.31</v>
      </c>
      <c r="D49" s="16">
        <v>81167.31</v>
      </c>
      <c r="E49" s="42">
        <f t="shared" si="0"/>
        <v>1</v>
      </c>
      <c r="I49" s="24"/>
      <c r="J49" s="14"/>
      <c r="K49" s="14"/>
    </row>
    <row r="50" spans="1:11" customFormat="1" x14ac:dyDescent="0.25">
      <c r="A50" s="6"/>
      <c r="B50" s="44" t="s">
        <v>202</v>
      </c>
      <c r="C50" s="16">
        <v>6090</v>
      </c>
      <c r="D50" s="16">
        <v>6090</v>
      </c>
      <c r="E50" s="42">
        <f t="shared" si="0"/>
        <v>1</v>
      </c>
      <c r="I50" s="24"/>
      <c r="J50" s="14"/>
      <c r="K50" s="14"/>
    </row>
    <row r="51" spans="1:11" customFormat="1" ht="30" x14ac:dyDescent="0.25">
      <c r="A51" s="6"/>
      <c r="B51" s="44" t="s">
        <v>203</v>
      </c>
      <c r="C51" s="16">
        <v>11000</v>
      </c>
      <c r="D51" s="16">
        <v>11000</v>
      </c>
      <c r="E51" s="42">
        <f t="shared" si="0"/>
        <v>1</v>
      </c>
      <c r="I51" s="24"/>
      <c r="J51" s="14"/>
      <c r="K51" s="14"/>
    </row>
    <row r="52" spans="1:11" customFormat="1" ht="30" x14ac:dyDescent="0.25">
      <c r="A52" s="6"/>
      <c r="B52" s="44" t="s">
        <v>204</v>
      </c>
      <c r="C52" s="16">
        <v>33000</v>
      </c>
      <c r="D52" s="16">
        <v>33000</v>
      </c>
      <c r="E52" s="42">
        <f t="shared" si="0"/>
        <v>1</v>
      </c>
      <c r="I52" s="24"/>
      <c r="J52" s="14"/>
      <c r="K52" s="14"/>
    </row>
    <row r="53" spans="1:11" customFormat="1" ht="30" x14ac:dyDescent="0.25">
      <c r="A53" s="6"/>
      <c r="B53" s="44" t="s">
        <v>205</v>
      </c>
      <c r="C53" s="16">
        <v>30000</v>
      </c>
      <c r="D53" s="16">
        <v>30000</v>
      </c>
      <c r="E53" s="42">
        <f t="shared" si="0"/>
        <v>1</v>
      </c>
      <c r="I53" s="24"/>
      <c r="J53" s="14"/>
      <c r="K53" s="14"/>
    </row>
    <row r="54" spans="1:11" customFormat="1" ht="30" x14ac:dyDescent="0.25">
      <c r="A54" s="6"/>
      <c r="B54" s="44" t="s">
        <v>206</v>
      </c>
      <c r="C54" s="16">
        <v>89000</v>
      </c>
      <c r="D54" s="16">
        <v>35420.519999999997</v>
      </c>
      <c r="E54" s="42">
        <f t="shared" si="0"/>
        <v>0.3979833707865168</v>
      </c>
      <c r="I54" s="24"/>
      <c r="J54" s="14"/>
      <c r="K54" s="14"/>
    </row>
    <row r="55" spans="1:11" x14ac:dyDescent="0.25">
      <c r="A55" s="70" t="s">
        <v>17</v>
      </c>
      <c r="B55" s="71" t="s">
        <v>18</v>
      </c>
      <c r="C55" s="17">
        <f>SUM(C56:C69)</f>
        <v>23490934.66</v>
      </c>
      <c r="D55" s="17">
        <f>SUM(D56:D69)</f>
        <v>19997685.300000004</v>
      </c>
      <c r="E55" s="56">
        <f t="shared" si="0"/>
        <v>0.85129372625822985</v>
      </c>
    </row>
    <row r="56" spans="1:11" ht="30" x14ac:dyDescent="0.25">
      <c r="A56" s="6"/>
      <c r="B56" s="44" t="s">
        <v>207</v>
      </c>
      <c r="C56" s="16">
        <v>129769.12</v>
      </c>
      <c r="D56" s="16">
        <v>129769.12</v>
      </c>
      <c r="E56" s="42">
        <f t="shared" si="0"/>
        <v>1</v>
      </c>
      <c r="H56" s="51" t="s">
        <v>47</v>
      </c>
    </row>
    <row r="57" spans="1:11" ht="30" x14ac:dyDescent="0.25">
      <c r="A57" s="6"/>
      <c r="B57" s="44" t="s">
        <v>208</v>
      </c>
      <c r="C57" s="16">
        <v>266510</v>
      </c>
      <c r="D57" s="16">
        <v>266510</v>
      </c>
      <c r="E57" s="42">
        <f t="shared" si="0"/>
        <v>1</v>
      </c>
    </row>
    <row r="58" spans="1:11" ht="30" x14ac:dyDescent="0.25">
      <c r="A58" s="6"/>
      <c r="B58" s="44" t="s">
        <v>209</v>
      </c>
      <c r="C58" s="16">
        <v>702430.27</v>
      </c>
      <c r="D58" s="16">
        <v>702430.27</v>
      </c>
      <c r="E58" s="42">
        <f t="shared" si="0"/>
        <v>1</v>
      </c>
    </row>
    <row r="59" spans="1:11" ht="45" x14ac:dyDescent="0.25">
      <c r="A59" s="6"/>
      <c r="B59" s="44" t="s">
        <v>245</v>
      </c>
      <c r="C59" s="16">
        <v>5475140</v>
      </c>
      <c r="D59" s="16">
        <v>4851913</v>
      </c>
      <c r="E59" s="42">
        <f>D59/C59</f>
        <v>0.88617149515811466</v>
      </c>
    </row>
    <row r="60" spans="1:11" ht="30" x14ac:dyDescent="0.25">
      <c r="A60" s="6"/>
      <c r="B60" s="44" t="s">
        <v>210</v>
      </c>
      <c r="C60" s="16">
        <v>132576</v>
      </c>
      <c r="D60" s="16">
        <v>132575.48000000001</v>
      </c>
      <c r="E60" s="42">
        <f>D60/C60</f>
        <v>0.99999607772145793</v>
      </c>
    </row>
    <row r="61" spans="1:11" ht="30" x14ac:dyDescent="0.25">
      <c r="A61" s="6"/>
      <c r="B61" s="44" t="s">
        <v>211</v>
      </c>
      <c r="C61" s="16">
        <v>465343.4</v>
      </c>
      <c r="D61" s="16">
        <v>465343.4</v>
      </c>
      <c r="E61" s="42">
        <f t="shared" si="0"/>
        <v>1</v>
      </c>
    </row>
    <row r="62" spans="1:11" ht="45" x14ac:dyDescent="0.25">
      <c r="A62" s="6"/>
      <c r="B62" s="44" t="s">
        <v>212</v>
      </c>
      <c r="C62" s="16">
        <v>55875</v>
      </c>
      <c r="D62" s="16">
        <v>55507.5</v>
      </c>
      <c r="E62" s="42">
        <f t="shared" si="0"/>
        <v>0.99342281879194627</v>
      </c>
    </row>
    <row r="63" spans="1:11" ht="34.5" customHeight="1" x14ac:dyDescent="0.25">
      <c r="A63" s="6"/>
      <c r="B63" s="23" t="s">
        <v>213</v>
      </c>
      <c r="C63" s="16">
        <v>221566.14</v>
      </c>
      <c r="D63" s="16">
        <v>221566.14</v>
      </c>
      <c r="E63" s="42">
        <f t="shared" si="0"/>
        <v>1</v>
      </c>
    </row>
    <row r="64" spans="1:11" ht="135" customHeight="1" x14ac:dyDescent="0.25">
      <c r="A64" s="6"/>
      <c r="B64" s="44" t="s">
        <v>214</v>
      </c>
      <c r="C64" s="16">
        <v>15423645</v>
      </c>
      <c r="D64" s="16">
        <v>12562913.939999999</v>
      </c>
      <c r="E64" s="42">
        <f t="shared" si="0"/>
        <v>0.81452302228169793</v>
      </c>
    </row>
    <row r="65" spans="1:12" ht="30" x14ac:dyDescent="0.25">
      <c r="A65" s="6"/>
      <c r="B65" s="44" t="s">
        <v>215</v>
      </c>
      <c r="C65" s="16">
        <v>123000</v>
      </c>
      <c r="D65" s="16">
        <v>114077.46</v>
      </c>
      <c r="E65" s="42">
        <f>D65/C65</f>
        <v>0.92745902439024397</v>
      </c>
    </row>
    <row r="66" spans="1:12" ht="30" x14ac:dyDescent="0.25">
      <c r="A66" s="6"/>
      <c r="B66" s="44" t="s">
        <v>216</v>
      </c>
      <c r="C66" s="16">
        <v>85165.57</v>
      </c>
      <c r="D66" s="16">
        <v>85165.57</v>
      </c>
      <c r="E66" s="42">
        <f t="shared" si="0"/>
        <v>1</v>
      </c>
    </row>
    <row r="67" spans="1:12" ht="33" customHeight="1" x14ac:dyDescent="0.25">
      <c r="A67" s="6"/>
      <c r="B67" s="44" t="s">
        <v>217</v>
      </c>
      <c r="C67" s="16">
        <v>328187</v>
      </c>
      <c r="D67" s="16">
        <v>328186.26</v>
      </c>
      <c r="E67" s="42">
        <f t="shared" si="0"/>
        <v>0.99999774518795692</v>
      </c>
    </row>
    <row r="68" spans="1:12" customFormat="1" ht="45" x14ac:dyDescent="0.25">
      <c r="A68" s="6"/>
      <c r="B68" s="7" t="s">
        <v>237</v>
      </c>
      <c r="C68" s="16">
        <v>41727.160000000003</v>
      </c>
      <c r="D68" s="16">
        <v>41727.160000000003</v>
      </c>
      <c r="E68" s="42">
        <f t="shared" ref="E68" si="2">SUM(D68/C68)</f>
        <v>1</v>
      </c>
      <c r="I68" s="24"/>
      <c r="J68" s="14"/>
      <c r="K68" s="14"/>
    </row>
    <row r="69" spans="1:12" ht="33" customHeight="1" x14ac:dyDescent="0.25">
      <c r="A69" s="6"/>
      <c r="B69" s="21" t="s">
        <v>218</v>
      </c>
      <c r="C69" s="16">
        <v>40000</v>
      </c>
      <c r="D69" s="16">
        <v>40000</v>
      </c>
      <c r="E69" s="42">
        <f t="shared" si="0"/>
        <v>1</v>
      </c>
    </row>
    <row r="70" spans="1:12" x14ac:dyDescent="0.25">
      <c r="A70" s="4" t="s">
        <v>19</v>
      </c>
      <c r="B70" s="46" t="s">
        <v>219</v>
      </c>
      <c r="C70" s="33">
        <v>18965367</v>
      </c>
      <c r="D70" s="33">
        <v>20500151</v>
      </c>
      <c r="E70" s="43">
        <f t="shared" si="0"/>
        <v>1.0809256156234677</v>
      </c>
    </row>
    <row r="71" spans="1:12" ht="57" x14ac:dyDescent="0.25">
      <c r="A71" s="4" t="s">
        <v>21</v>
      </c>
      <c r="B71" s="46" t="s">
        <v>220</v>
      </c>
      <c r="C71" s="33">
        <v>1071290</v>
      </c>
      <c r="D71" s="33">
        <v>1110016.98</v>
      </c>
      <c r="E71" s="43">
        <f t="shared" si="0"/>
        <v>1.0361498567148018</v>
      </c>
    </row>
    <row r="72" spans="1:12" ht="57" x14ac:dyDescent="0.25">
      <c r="A72" s="4" t="s">
        <v>22</v>
      </c>
      <c r="B72" s="46" t="s">
        <v>221</v>
      </c>
      <c r="C72" s="33">
        <v>13928426</v>
      </c>
      <c r="D72" s="33">
        <v>13829216.859999999</v>
      </c>
      <c r="E72" s="43">
        <f t="shared" ref="E72:E84" si="3">SUM(D72/C72)</f>
        <v>0.99287721814367247</v>
      </c>
      <c r="G72" s="54"/>
    </row>
    <row r="73" spans="1:12" ht="72" customHeight="1" x14ac:dyDescent="0.25">
      <c r="A73" s="4" t="s">
        <v>23</v>
      </c>
      <c r="B73" s="46" t="s">
        <v>249</v>
      </c>
      <c r="C73" s="33">
        <v>858425.86</v>
      </c>
      <c r="D73" s="33">
        <v>741731.23</v>
      </c>
      <c r="E73" s="43">
        <f t="shared" si="3"/>
        <v>0.86405974535762475</v>
      </c>
    </row>
    <row r="74" spans="1:12" x14ac:dyDescent="0.25">
      <c r="A74" s="4" t="s">
        <v>24</v>
      </c>
      <c r="B74" s="46" t="s">
        <v>25</v>
      </c>
      <c r="C74" s="33">
        <f>SUM(C75:C78)</f>
        <v>1803754</v>
      </c>
      <c r="D74" s="33">
        <f>SUM(D75:D78)</f>
        <v>1262206.42</v>
      </c>
      <c r="E74" s="43">
        <f t="shared" si="3"/>
        <v>0.69976638721244688</v>
      </c>
    </row>
    <row r="75" spans="1:12" x14ac:dyDescent="0.25">
      <c r="A75" s="6" t="s">
        <v>26</v>
      </c>
      <c r="B75" s="44" t="s">
        <v>222</v>
      </c>
      <c r="C75" s="16">
        <v>1160100</v>
      </c>
      <c r="D75" s="16">
        <v>676570</v>
      </c>
      <c r="E75" s="42">
        <f t="shared" si="3"/>
        <v>0.58319972416171018</v>
      </c>
    </row>
    <row r="76" spans="1:12" x14ac:dyDescent="0.25">
      <c r="A76" s="6" t="s">
        <v>27</v>
      </c>
      <c r="B76" s="44" t="s">
        <v>229</v>
      </c>
      <c r="C76" s="16">
        <v>388012</v>
      </c>
      <c r="D76" s="16">
        <v>409102.25</v>
      </c>
      <c r="E76" s="42">
        <f t="shared" si="3"/>
        <v>1.0543546333618548</v>
      </c>
    </row>
    <row r="77" spans="1:12" ht="89.25" customHeight="1" x14ac:dyDescent="0.25">
      <c r="A77" s="6" t="s">
        <v>28</v>
      </c>
      <c r="B77" s="44" t="s">
        <v>250</v>
      </c>
      <c r="C77" s="16">
        <v>209592</v>
      </c>
      <c r="D77" s="16">
        <v>128705</v>
      </c>
      <c r="E77" s="42">
        <f t="shared" si="3"/>
        <v>0.61407401045841448</v>
      </c>
    </row>
    <row r="78" spans="1:12" ht="45" x14ac:dyDescent="0.25">
      <c r="A78" s="6" t="s">
        <v>40</v>
      </c>
      <c r="B78" s="44" t="s">
        <v>251</v>
      </c>
      <c r="C78" s="16">
        <v>46050</v>
      </c>
      <c r="D78" s="16">
        <v>47829.17</v>
      </c>
      <c r="E78" s="42">
        <f t="shared" si="3"/>
        <v>1.0386356134636265</v>
      </c>
      <c r="I78" s="57" t="s">
        <v>53</v>
      </c>
      <c r="J78" s="58" t="s">
        <v>54</v>
      </c>
      <c r="K78" s="58" t="s">
        <v>55</v>
      </c>
    </row>
    <row r="79" spans="1:12" x14ac:dyDescent="0.25">
      <c r="A79" s="4" t="s">
        <v>29</v>
      </c>
      <c r="B79" s="46" t="s">
        <v>230</v>
      </c>
      <c r="C79" s="33">
        <v>4108116</v>
      </c>
      <c r="D79" s="33">
        <v>4204255.9000000004</v>
      </c>
      <c r="E79" s="43">
        <f t="shared" si="3"/>
        <v>1.0234024307005938</v>
      </c>
      <c r="I79" s="59" t="s">
        <v>52</v>
      </c>
      <c r="J79" s="60">
        <f>SUM(J80:J120)</f>
        <v>377681.56</v>
      </c>
      <c r="K79" s="60">
        <f>SUM(K80:K120)</f>
        <v>60350.389999999992</v>
      </c>
    </row>
    <row r="80" spans="1:12" ht="43.5" customHeight="1" x14ac:dyDescent="0.25">
      <c r="A80" s="4" t="s">
        <v>39</v>
      </c>
      <c r="B80" s="49" t="s">
        <v>223</v>
      </c>
      <c r="C80" s="33">
        <v>55000</v>
      </c>
      <c r="D80" s="33">
        <v>50226.35</v>
      </c>
      <c r="E80" s="43">
        <f>D80/C80</f>
        <v>0.91320636363636365</v>
      </c>
      <c r="J80" s="54">
        <v>35435</v>
      </c>
      <c r="K80" s="54">
        <v>18998.509999999998</v>
      </c>
      <c r="L80" s="51" t="s">
        <v>67</v>
      </c>
    </row>
    <row r="81" spans="1:12" x14ac:dyDescent="0.25">
      <c r="A81" s="4" t="s">
        <v>30</v>
      </c>
      <c r="B81" s="49" t="s">
        <v>167</v>
      </c>
      <c r="C81" s="33">
        <f>SUM(C82:C87)</f>
        <v>1433422.96</v>
      </c>
      <c r="D81" s="33">
        <f>SUM(D82:D87)</f>
        <v>1089502.1200000001</v>
      </c>
      <c r="E81" s="43">
        <v>0.81399999999999995</v>
      </c>
      <c r="I81" s="53" t="s">
        <v>76</v>
      </c>
      <c r="J81" s="54">
        <v>6000</v>
      </c>
      <c r="K81" s="54">
        <v>5190</v>
      </c>
      <c r="L81" s="51" t="s">
        <v>168</v>
      </c>
    </row>
    <row r="82" spans="1:12" ht="32.25" customHeight="1" x14ac:dyDescent="0.25">
      <c r="A82" s="6" t="s">
        <v>32</v>
      </c>
      <c r="B82" s="44" t="s">
        <v>224</v>
      </c>
      <c r="C82" s="16">
        <v>50000</v>
      </c>
      <c r="D82" s="16">
        <v>28587.29</v>
      </c>
      <c r="E82" s="42">
        <f t="shared" si="3"/>
        <v>0.57174579999999997</v>
      </c>
      <c r="I82" s="53" t="s">
        <v>60</v>
      </c>
      <c r="J82" s="54">
        <v>500</v>
      </c>
      <c r="K82" s="54">
        <v>227.25</v>
      </c>
      <c r="L82" s="51" t="s">
        <v>69</v>
      </c>
    </row>
    <row r="83" spans="1:12" ht="45" x14ac:dyDescent="0.25">
      <c r="A83" s="6" t="s">
        <v>33</v>
      </c>
      <c r="B83" s="44" t="s">
        <v>225</v>
      </c>
      <c r="C83" s="16">
        <v>858477.86</v>
      </c>
      <c r="D83" s="16">
        <v>857393.18</v>
      </c>
      <c r="E83" s="42">
        <f t="shared" si="3"/>
        <v>0.99873650789316815</v>
      </c>
      <c r="I83" s="53" t="s">
        <v>169</v>
      </c>
      <c r="J83" s="54">
        <v>19760.169999999998</v>
      </c>
      <c r="K83" s="54">
        <v>0</v>
      </c>
    </row>
    <row r="84" spans="1:12" ht="32.25" customHeight="1" x14ac:dyDescent="0.25">
      <c r="A84" s="6" t="s">
        <v>34</v>
      </c>
      <c r="B84" s="44" t="s">
        <v>252</v>
      </c>
      <c r="C84" s="16">
        <v>30000</v>
      </c>
      <c r="D84" s="16">
        <v>30000</v>
      </c>
      <c r="E84" s="42">
        <f t="shared" si="3"/>
        <v>1</v>
      </c>
      <c r="I84" s="53" t="s">
        <v>64</v>
      </c>
      <c r="J84" s="54">
        <v>100</v>
      </c>
      <c r="K84" s="54">
        <v>81.09</v>
      </c>
    </row>
    <row r="85" spans="1:12" ht="29.25" customHeight="1" x14ac:dyDescent="0.25">
      <c r="A85" s="6" t="s">
        <v>50</v>
      </c>
      <c r="B85" s="44" t="s">
        <v>226</v>
      </c>
      <c r="C85" s="61">
        <v>37000</v>
      </c>
      <c r="D85" s="62">
        <v>50120</v>
      </c>
      <c r="E85" s="42">
        <f t="shared" ref="E85:E91" si="4">SUM(D85/C85)</f>
        <v>1.3545945945945945</v>
      </c>
      <c r="I85" s="53" t="s">
        <v>56</v>
      </c>
      <c r="J85" s="54">
        <v>6000</v>
      </c>
      <c r="K85" s="54">
        <v>5021.6899999999996</v>
      </c>
      <c r="L85" s="51" t="s">
        <v>170</v>
      </c>
    </row>
    <row r="86" spans="1:12" ht="16.5" customHeight="1" x14ac:dyDescent="0.25">
      <c r="A86" s="6" t="s">
        <v>51</v>
      </c>
      <c r="B86" s="44" t="s">
        <v>227</v>
      </c>
      <c r="C86" s="16">
        <v>80263.539999999994</v>
      </c>
      <c r="D86" s="16">
        <v>63051.26</v>
      </c>
      <c r="E86" s="42">
        <f t="shared" si="4"/>
        <v>0.78555294222009153</v>
      </c>
      <c r="I86" s="53" t="s">
        <v>171</v>
      </c>
      <c r="J86" s="54">
        <v>10</v>
      </c>
      <c r="K86" s="54">
        <v>2.4300000000000002</v>
      </c>
    </row>
    <row r="87" spans="1:12" x14ac:dyDescent="0.25">
      <c r="A87" s="6" t="s">
        <v>172</v>
      </c>
      <c r="B87" s="44" t="s">
        <v>31</v>
      </c>
      <c r="C87" s="16">
        <f>J79</f>
        <v>377681.56</v>
      </c>
      <c r="D87" s="16">
        <f>K79</f>
        <v>60350.389999999992</v>
      </c>
      <c r="E87" s="42">
        <f t="shared" si="4"/>
        <v>0.15979173036671421</v>
      </c>
      <c r="I87" s="53" t="s">
        <v>173</v>
      </c>
      <c r="J87" s="54">
        <v>50</v>
      </c>
      <c r="K87" s="54">
        <v>28.06</v>
      </c>
    </row>
    <row r="88" spans="1:12" x14ac:dyDescent="0.25">
      <c r="A88" s="83" t="s">
        <v>35</v>
      </c>
      <c r="B88" s="84"/>
      <c r="C88" s="33">
        <f>C6+C12+C70+C71+C72+C73+C74+C79+C80+C81</f>
        <v>120597809.94999999</v>
      </c>
      <c r="D88" s="33">
        <f>D6+D12+D70+D71+D72+D73+D74+D79+D80+D81</f>
        <v>117426510.89000002</v>
      </c>
      <c r="E88" s="43">
        <f t="shared" si="4"/>
        <v>0.97370351035964253</v>
      </c>
      <c r="I88" s="53" t="s">
        <v>174</v>
      </c>
      <c r="J88" s="54">
        <v>1000</v>
      </c>
      <c r="K88" s="54">
        <v>932.68</v>
      </c>
      <c r="L88" s="54"/>
    </row>
    <row r="89" spans="1:12" ht="28.5" x14ac:dyDescent="0.25">
      <c r="A89" s="4"/>
      <c r="B89" s="46" t="s">
        <v>36</v>
      </c>
      <c r="C89" s="33">
        <v>10000</v>
      </c>
      <c r="D89" s="33">
        <v>171089.12</v>
      </c>
      <c r="E89" s="43">
        <f t="shared" si="4"/>
        <v>17.108912</v>
      </c>
      <c r="H89" s="54"/>
      <c r="I89" s="53" t="s">
        <v>175</v>
      </c>
      <c r="J89" s="54">
        <v>100</v>
      </c>
      <c r="K89" s="54">
        <v>89.79</v>
      </c>
      <c r="L89" s="51" t="s">
        <v>176</v>
      </c>
    </row>
    <row r="90" spans="1:12" x14ac:dyDescent="0.25">
      <c r="A90" s="4"/>
      <c r="B90" s="46" t="s">
        <v>37</v>
      </c>
      <c r="C90" s="33">
        <v>2383746.7999999998</v>
      </c>
      <c r="D90" s="33">
        <v>2117131</v>
      </c>
      <c r="E90" s="43">
        <f t="shared" si="4"/>
        <v>0.88815263433180069</v>
      </c>
      <c r="I90" s="53" t="s">
        <v>177</v>
      </c>
      <c r="J90" s="54">
        <v>3000</v>
      </c>
      <c r="K90" s="54">
        <v>0</v>
      </c>
    </row>
    <row r="91" spans="1:12" x14ac:dyDescent="0.25">
      <c r="A91" s="4"/>
      <c r="B91" s="50" t="s">
        <v>38</v>
      </c>
      <c r="C91" s="33">
        <f>C88+C89+C90</f>
        <v>122991556.74999999</v>
      </c>
      <c r="D91" s="33">
        <f>D88+D89+D90</f>
        <v>119714731.01000002</v>
      </c>
      <c r="E91" s="43">
        <f t="shared" si="4"/>
        <v>0.97335731145626003</v>
      </c>
      <c r="I91" s="55" t="s">
        <v>178</v>
      </c>
      <c r="J91" s="54">
        <v>32000</v>
      </c>
      <c r="K91" s="54">
        <v>0</v>
      </c>
    </row>
    <row r="92" spans="1:12" x14ac:dyDescent="0.25">
      <c r="I92" s="53" t="s">
        <v>179</v>
      </c>
      <c r="J92" s="54">
        <v>22000</v>
      </c>
      <c r="K92" s="54">
        <v>0</v>
      </c>
    </row>
    <row r="93" spans="1:12" x14ac:dyDescent="0.25">
      <c r="C93" s="63">
        <v>122991556.75</v>
      </c>
      <c r="D93" s="63">
        <v>119714731.01000001</v>
      </c>
      <c r="E93" s="52" t="s">
        <v>87</v>
      </c>
      <c r="H93" s="54"/>
      <c r="I93" s="53" t="s">
        <v>180</v>
      </c>
      <c r="J93" s="54">
        <v>4350</v>
      </c>
      <c r="K93" s="54">
        <v>4301</v>
      </c>
      <c r="L93" s="51" t="s">
        <v>181</v>
      </c>
    </row>
    <row r="94" spans="1:12" x14ac:dyDescent="0.25">
      <c r="B94" s="65" t="s">
        <v>42</v>
      </c>
      <c r="C94" s="61">
        <f>C93-C91</f>
        <v>0</v>
      </c>
      <c r="D94" s="61">
        <f>D93-D91</f>
        <v>0</v>
      </c>
      <c r="G94" s="64"/>
      <c r="I94" s="53" t="s">
        <v>182</v>
      </c>
      <c r="J94" s="54">
        <v>27838</v>
      </c>
      <c r="K94" s="54">
        <v>22632</v>
      </c>
      <c r="L94" s="51" t="s">
        <v>183</v>
      </c>
    </row>
    <row r="95" spans="1:12" x14ac:dyDescent="0.25">
      <c r="B95" s="51"/>
      <c r="C95" s="51"/>
      <c r="D95" s="51"/>
      <c r="E95" s="51"/>
      <c r="G95" s="54"/>
      <c r="I95" s="53" t="s">
        <v>184</v>
      </c>
      <c r="J95" s="54">
        <v>178434.39</v>
      </c>
      <c r="K95" s="54">
        <v>0</v>
      </c>
    </row>
    <row r="96" spans="1:12" x14ac:dyDescent="0.25">
      <c r="I96" s="53" t="s">
        <v>185</v>
      </c>
      <c r="J96" s="54">
        <v>38165</v>
      </c>
      <c r="K96" s="54">
        <v>0</v>
      </c>
    </row>
    <row r="97" spans="3:12" x14ac:dyDescent="0.25">
      <c r="I97" s="53" t="s">
        <v>186</v>
      </c>
      <c r="J97" s="54">
        <v>500</v>
      </c>
      <c r="K97" s="54">
        <v>487.2</v>
      </c>
      <c r="L97" s="51" t="s">
        <v>187</v>
      </c>
    </row>
    <row r="98" spans="3:12" x14ac:dyDescent="0.25">
      <c r="C98" s="61"/>
      <c r="D98" s="61"/>
      <c r="I98" s="53" t="s">
        <v>188</v>
      </c>
      <c r="J98" s="54">
        <v>50</v>
      </c>
      <c r="K98" s="54">
        <v>23.53</v>
      </c>
    </row>
    <row r="99" spans="3:12" x14ac:dyDescent="0.25">
      <c r="C99" s="61"/>
      <c r="I99" s="53" t="s">
        <v>189</v>
      </c>
      <c r="J99" s="54">
        <v>100</v>
      </c>
      <c r="K99" s="54">
        <v>55.57</v>
      </c>
    </row>
    <row r="100" spans="3:12" x14ac:dyDescent="0.25">
      <c r="I100" s="53" t="s">
        <v>190</v>
      </c>
      <c r="J100" s="54">
        <v>200</v>
      </c>
      <c r="K100" s="54">
        <v>190.59</v>
      </c>
    </row>
    <row r="101" spans="3:12" x14ac:dyDescent="0.25">
      <c r="I101" s="24" t="s">
        <v>238</v>
      </c>
      <c r="J101" s="14">
        <v>2089</v>
      </c>
      <c r="K101" s="14">
        <v>2089</v>
      </c>
    </row>
  </sheetData>
  <mergeCells count="4">
    <mergeCell ref="C1:E1"/>
    <mergeCell ref="C2:E2"/>
    <mergeCell ref="A3:E3"/>
    <mergeCell ref="A88:B88"/>
  </mergeCells>
  <pageMargins left="0.7" right="0.7" top="0.75" bottom="0.75" header="0.3" footer="0.3"/>
  <pageSetup paperSize="9" scale="2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24B3-D950-48E2-B16C-06FE545EECF1}">
  <dimension ref="A1:P99"/>
  <sheetViews>
    <sheetView tabSelected="1" topLeftCell="A58" workbookViewId="0">
      <selection activeCell="J63" sqref="J63"/>
    </sheetView>
  </sheetViews>
  <sheetFormatPr defaultColWidth="9.140625" defaultRowHeight="15" x14ac:dyDescent="0.25"/>
  <cols>
    <col min="1" max="1" width="6.42578125" style="51" customWidth="1"/>
    <col min="2" max="2" width="47" style="51" customWidth="1"/>
    <col min="3" max="3" width="15.140625" style="51" customWidth="1"/>
    <col min="4" max="4" width="15.7109375" style="51" customWidth="1"/>
    <col min="5" max="5" width="11.42578125" style="51" customWidth="1"/>
    <col min="6" max="6" width="9.140625" style="51"/>
    <col min="7" max="7" width="13.28515625" style="51" customWidth="1"/>
    <col min="8" max="8" width="15.7109375" style="51" customWidth="1"/>
    <col min="9" max="9" width="18.28515625" style="53" customWidth="1"/>
    <col min="10" max="10" width="18.5703125" style="54" customWidth="1"/>
    <col min="11" max="11" width="14.42578125" style="54" customWidth="1"/>
    <col min="12" max="12" width="12.140625" style="51" bestFit="1" customWidth="1"/>
    <col min="13" max="16384" width="9.140625" style="51"/>
  </cols>
  <sheetData>
    <row r="1" spans="1:10" x14ac:dyDescent="0.25">
      <c r="C1" s="79" t="s">
        <v>0</v>
      </c>
      <c r="D1" s="79"/>
      <c r="E1" s="79"/>
    </row>
    <row r="2" spans="1:10" x14ac:dyDescent="0.25">
      <c r="A2" s="77"/>
      <c r="B2" s="77"/>
      <c r="C2" s="79"/>
      <c r="D2" s="79"/>
      <c r="E2" s="79"/>
    </row>
    <row r="3" spans="1:10" ht="15.75" x14ac:dyDescent="0.25">
      <c r="A3" s="85" t="s">
        <v>49</v>
      </c>
      <c r="B3" s="85"/>
      <c r="C3" s="85"/>
      <c r="D3" s="85"/>
      <c r="E3" s="85"/>
    </row>
    <row r="4" spans="1:10" x14ac:dyDescent="0.25">
      <c r="A4" s="1"/>
      <c r="B4" s="1"/>
      <c r="C4" s="1"/>
      <c r="D4" s="1"/>
      <c r="E4" s="1"/>
    </row>
    <row r="5" spans="1:10" ht="15.75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</row>
    <row r="6" spans="1:10" x14ac:dyDescent="0.25">
      <c r="A6" s="4" t="s">
        <v>6</v>
      </c>
      <c r="B6" s="5" t="s">
        <v>7</v>
      </c>
      <c r="C6" s="32">
        <f>SUM(C7:C8)</f>
        <v>18246247.93</v>
      </c>
      <c r="D6" s="32">
        <f>SUM(D7:D8)</f>
        <v>18246247.93</v>
      </c>
      <c r="E6" s="22">
        <f>D6/C6</f>
        <v>1</v>
      </c>
    </row>
    <row r="7" spans="1:10" x14ac:dyDescent="0.25">
      <c r="A7" s="6" t="s">
        <v>8</v>
      </c>
      <c r="B7" s="7" t="s">
        <v>274</v>
      </c>
      <c r="C7" s="15">
        <v>16968739.73</v>
      </c>
      <c r="D7" s="15">
        <v>16968739.73</v>
      </c>
      <c r="E7" s="22">
        <f t="shared" ref="E7:E69" si="0">D7/C7</f>
        <v>1</v>
      </c>
    </row>
    <row r="8" spans="1:10" x14ac:dyDescent="0.25">
      <c r="A8" s="6" t="s">
        <v>9</v>
      </c>
      <c r="B8" s="7" t="s">
        <v>275</v>
      </c>
      <c r="C8" s="15">
        <v>1277508.2</v>
      </c>
      <c r="D8" s="15">
        <v>1277508.2</v>
      </c>
      <c r="E8" s="22">
        <f t="shared" si="0"/>
        <v>1</v>
      </c>
    </row>
    <row r="9" spans="1:10" ht="29.25" x14ac:dyDescent="0.25">
      <c r="A9" s="4" t="s">
        <v>10</v>
      </c>
      <c r="B9" s="5" t="s">
        <v>11</v>
      </c>
      <c r="C9" s="33">
        <f>C10+C53</f>
        <v>24068756.080000002</v>
      </c>
      <c r="D9" s="33">
        <f>D10+D53</f>
        <v>24045869.859999999</v>
      </c>
      <c r="E9" s="43">
        <f t="shared" si="0"/>
        <v>0.99904913158270692</v>
      </c>
      <c r="I9" s="55">
        <f>C10+C53</f>
        <v>24068756.080000002</v>
      </c>
      <c r="J9" s="54">
        <f>D10+D53</f>
        <v>24045869.859999999</v>
      </c>
    </row>
    <row r="10" spans="1:10" x14ac:dyDescent="0.25">
      <c r="A10" s="8" t="s">
        <v>12</v>
      </c>
      <c r="B10" s="9" t="s">
        <v>165</v>
      </c>
      <c r="C10" s="35">
        <f>C11+C12+C24</f>
        <v>13148726.600000001</v>
      </c>
      <c r="D10" s="35">
        <f>D11+D12+D24</f>
        <v>13176414.33</v>
      </c>
      <c r="E10" s="73">
        <f t="shared" si="0"/>
        <v>1.0021057347104623</v>
      </c>
    </row>
    <row r="11" spans="1:10" ht="30" x14ac:dyDescent="0.25">
      <c r="A11" s="10" t="s">
        <v>13</v>
      </c>
      <c r="B11" s="11" t="s">
        <v>276</v>
      </c>
      <c r="C11" s="37">
        <v>8478355.5700000003</v>
      </c>
      <c r="D11" s="38">
        <v>8461442.8200000003</v>
      </c>
      <c r="E11" s="42">
        <f t="shared" si="0"/>
        <v>0.99800518510218605</v>
      </c>
    </row>
    <row r="12" spans="1:10" x14ac:dyDescent="0.25">
      <c r="A12" s="10" t="s">
        <v>14</v>
      </c>
      <c r="B12" s="11" t="s">
        <v>166</v>
      </c>
      <c r="C12" s="16">
        <f>SUM(C13:C23)</f>
        <v>2369451.71</v>
      </c>
      <c r="D12" s="16">
        <f>SUM(D13:D23)</f>
        <v>2331334.4599999995</v>
      </c>
      <c r="E12" s="42">
        <f t="shared" si="0"/>
        <v>0.98391305050061539</v>
      </c>
    </row>
    <row r="13" spans="1:10" ht="30" x14ac:dyDescent="0.25">
      <c r="A13" s="10"/>
      <c r="B13" s="7" t="s">
        <v>313</v>
      </c>
      <c r="C13" s="16">
        <v>184944</v>
      </c>
      <c r="D13" s="16">
        <v>184795.73</v>
      </c>
      <c r="E13" s="42">
        <f t="shared" si="0"/>
        <v>0.99919829786313696</v>
      </c>
    </row>
    <row r="14" spans="1:10" ht="60" x14ac:dyDescent="0.25">
      <c r="A14" s="6"/>
      <c r="B14" s="7" t="s">
        <v>277</v>
      </c>
      <c r="C14" s="16">
        <v>426618</v>
      </c>
      <c r="D14" s="16">
        <v>417856.27</v>
      </c>
      <c r="E14" s="42">
        <f t="shared" si="0"/>
        <v>0.97946235273710913</v>
      </c>
    </row>
    <row r="15" spans="1:10" ht="30" x14ac:dyDescent="0.25">
      <c r="A15" s="6"/>
      <c r="B15" s="7" t="s">
        <v>320</v>
      </c>
      <c r="C15" s="16">
        <v>289300.5</v>
      </c>
      <c r="D15" s="16">
        <v>277440.52</v>
      </c>
      <c r="E15" s="39">
        <f>D15/C15</f>
        <v>0.95900463359033261</v>
      </c>
    </row>
    <row r="16" spans="1:10" ht="30" x14ac:dyDescent="0.25">
      <c r="A16" s="6"/>
      <c r="B16" s="7" t="s">
        <v>240</v>
      </c>
      <c r="C16" s="16">
        <v>28427</v>
      </c>
      <c r="D16" s="16">
        <v>28426.799999999999</v>
      </c>
      <c r="E16" s="42">
        <f>D16/C16</f>
        <v>0.99999296443522001</v>
      </c>
    </row>
    <row r="17" spans="1:11" ht="45" x14ac:dyDescent="0.25">
      <c r="A17" s="6"/>
      <c r="B17" s="7" t="s">
        <v>133</v>
      </c>
      <c r="C17" s="16">
        <v>899682.31</v>
      </c>
      <c r="D17" s="16">
        <v>888533.44</v>
      </c>
      <c r="E17" s="42">
        <f t="shared" si="0"/>
        <v>0.98760799242568176</v>
      </c>
    </row>
    <row r="18" spans="1:11" ht="60" x14ac:dyDescent="0.25">
      <c r="A18" s="6"/>
      <c r="B18" s="7" t="s">
        <v>278</v>
      </c>
      <c r="C18" s="16">
        <v>33000</v>
      </c>
      <c r="D18" s="16">
        <v>33000</v>
      </c>
      <c r="E18" s="42">
        <f t="shared" si="0"/>
        <v>1</v>
      </c>
      <c r="J18" s="54" t="s">
        <v>48</v>
      </c>
    </row>
    <row r="19" spans="1:11" ht="30" x14ac:dyDescent="0.25">
      <c r="A19" s="6"/>
      <c r="B19" s="7" t="s">
        <v>279</v>
      </c>
      <c r="C19" s="16">
        <v>185000</v>
      </c>
      <c r="D19" s="16">
        <v>178894</v>
      </c>
      <c r="E19" s="42">
        <f t="shared" si="0"/>
        <v>0.96699459459459458</v>
      </c>
    </row>
    <row r="20" spans="1:11" ht="30" x14ac:dyDescent="0.25">
      <c r="A20" s="6"/>
      <c r="B20" s="7" t="s">
        <v>125</v>
      </c>
      <c r="C20" s="16">
        <v>175903</v>
      </c>
      <c r="D20" s="16">
        <v>175903</v>
      </c>
      <c r="E20" s="42">
        <f>D20/C20</f>
        <v>1</v>
      </c>
    </row>
    <row r="21" spans="1:11" x14ac:dyDescent="0.25">
      <c r="A21" s="6"/>
      <c r="B21" s="7" t="s">
        <v>280</v>
      </c>
      <c r="C21" s="16">
        <v>41000</v>
      </c>
      <c r="D21" s="16">
        <v>40907.800000000003</v>
      </c>
      <c r="E21" s="42">
        <f t="shared" si="0"/>
        <v>0.99775121951219514</v>
      </c>
    </row>
    <row r="22" spans="1:11" x14ac:dyDescent="0.25">
      <c r="A22" s="6"/>
      <c r="B22" s="7" t="s">
        <v>235</v>
      </c>
      <c r="C22" s="16">
        <v>44712</v>
      </c>
      <c r="D22" s="16">
        <v>44712</v>
      </c>
      <c r="E22" s="42">
        <f>D22/C22</f>
        <v>1</v>
      </c>
    </row>
    <row r="23" spans="1:11" x14ac:dyDescent="0.25">
      <c r="A23" s="6"/>
      <c r="B23" s="7" t="s">
        <v>314</v>
      </c>
      <c r="C23" s="16">
        <v>60864.9</v>
      </c>
      <c r="D23" s="16">
        <v>60864.9</v>
      </c>
      <c r="E23" s="42">
        <f>D23/C23</f>
        <v>1</v>
      </c>
    </row>
    <row r="24" spans="1:11" x14ac:dyDescent="0.25">
      <c r="A24" s="10" t="s">
        <v>15</v>
      </c>
      <c r="B24" s="11" t="s">
        <v>16</v>
      </c>
      <c r="C24" s="15">
        <f>SUM(C25:C52)</f>
        <v>2300919.3200000003</v>
      </c>
      <c r="D24" s="15">
        <f>SUM(D25:D52)</f>
        <v>2383637.0500000003</v>
      </c>
      <c r="E24" s="68">
        <f t="shared" si="0"/>
        <v>1.0359498611189897</v>
      </c>
    </row>
    <row r="25" spans="1:11" ht="30" x14ac:dyDescent="0.25">
      <c r="A25" s="6"/>
      <c r="B25" s="7" t="s">
        <v>281</v>
      </c>
      <c r="C25" s="16">
        <v>21104</v>
      </c>
      <c r="D25" s="16">
        <v>21104</v>
      </c>
      <c r="E25" s="42">
        <f t="shared" si="0"/>
        <v>1</v>
      </c>
    </row>
    <row r="26" spans="1:11" ht="30" x14ac:dyDescent="0.25">
      <c r="A26" s="6"/>
      <c r="B26" s="7" t="s">
        <v>282</v>
      </c>
      <c r="C26" s="16">
        <v>395.17</v>
      </c>
      <c r="D26" s="16">
        <v>395.17</v>
      </c>
      <c r="E26" s="42">
        <f>D26/C26</f>
        <v>1</v>
      </c>
    </row>
    <row r="27" spans="1:11" ht="30" x14ac:dyDescent="0.25">
      <c r="A27" s="6"/>
      <c r="B27" s="7" t="s">
        <v>120</v>
      </c>
      <c r="C27" s="16">
        <v>564521</v>
      </c>
      <c r="D27" s="16">
        <v>423980.7</v>
      </c>
      <c r="E27" s="42">
        <f>D27/C27</f>
        <v>0.7510450452684666</v>
      </c>
    </row>
    <row r="28" spans="1:11" ht="45" x14ac:dyDescent="0.25">
      <c r="A28" s="6"/>
      <c r="B28" s="7" t="s">
        <v>283</v>
      </c>
      <c r="C28" s="16">
        <v>2609.7600000000002</v>
      </c>
      <c r="D28" s="16">
        <v>2112.79</v>
      </c>
      <c r="E28" s="42">
        <f>D28/C28</f>
        <v>0.80957252774201449</v>
      </c>
    </row>
    <row r="29" spans="1:11" ht="30.75" customHeight="1" x14ac:dyDescent="0.25">
      <c r="A29" s="6"/>
      <c r="B29" s="7" t="s">
        <v>121</v>
      </c>
      <c r="C29" s="16">
        <v>5029.1099999999997</v>
      </c>
      <c r="D29" s="16">
        <v>5029.1099999999997</v>
      </c>
      <c r="E29" s="42">
        <f>D29/C29</f>
        <v>1</v>
      </c>
    </row>
    <row r="30" spans="1:11" ht="30" x14ac:dyDescent="0.25">
      <c r="A30" s="6"/>
      <c r="B30" s="7" t="s">
        <v>284</v>
      </c>
      <c r="C30" s="16">
        <v>48875.06</v>
      </c>
      <c r="D30" s="16">
        <v>48875.06</v>
      </c>
      <c r="E30" s="42">
        <f t="shared" ref="E30" si="1">D30/C30</f>
        <v>1</v>
      </c>
    </row>
    <row r="31" spans="1:11" ht="30" x14ac:dyDescent="0.25">
      <c r="A31" s="6"/>
      <c r="B31" s="7" t="s">
        <v>285</v>
      </c>
      <c r="C31" s="16">
        <v>260832</v>
      </c>
      <c r="D31" s="16">
        <v>260832</v>
      </c>
      <c r="E31" s="42">
        <f t="shared" si="0"/>
        <v>1</v>
      </c>
    </row>
    <row r="32" spans="1:11" customFormat="1" ht="30" x14ac:dyDescent="0.25">
      <c r="A32" s="6"/>
      <c r="B32" s="7" t="s">
        <v>317</v>
      </c>
      <c r="C32" s="16">
        <v>4900</v>
      </c>
      <c r="D32" s="16">
        <v>1921.22</v>
      </c>
      <c r="E32" s="42">
        <f>D32/C32</f>
        <v>0.39208571428571432</v>
      </c>
      <c r="I32" s="24"/>
      <c r="J32" s="14"/>
      <c r="K32" s="14"/>
    </row>
    <row r="33" spans="1:8" ht="30" x14ac:dyDescent="0.25">
      <c r="A33" s="6"/>
      <c r="B33" s="7" t="s">
        <v>286</v>
      </c>
      <c r="C33" s="16">
        <v>25000</v>
      </c>
      <c r="D33" s="16">
        <v>25000</v>
      </c>
      <c r="E33" s="42">
        <f t="shared" si="0"/>
        <v>1</v>
      </c>
    </row>
    <row r="34" spans="1:8" ht="45" x14ac:dyDescent="0.25">
      <c r="A34" s="6"/>
      <c r="B34" s="7" t="s">
        <v>287</v>
      </c>
      <c r="C34" s="16">
        <v>263799.71000000002</v>
      </c>
      <c r="D34" s="16">
        <v>127604.4</v>
      </c>
      <c r="E34" s="42">
        <f t="shared" si="0"/>
        <v>0.48371698361609261</v>
      </c>
    </row>
    <row r="35" spans="1:8" ht="30" x14ac:dyDescent="0.25">
      <c r="A35" s="6"/>
      <c r="B35" s="7" t="s">
        <v>288</v>
      </c>
      <c r="C35" s="16">
        <v>53054.01</v>
      </c>
      <c r="D35" s="16">
        <v>53054.01</v>
      </c>
      <c r="E35" s="42">
        <f t="shared" si="0"/>
        <v>1</v>
      </c>
    </row>
    <row r="36" spans="1:8" ht="45" x14ac:dyDescent="0.25">
      <c r="A36" s="6"/>
      <c r="B36" s="7" t="s">
        <v>289</v>
      </c>
      <c r="C36" s="16">
        <v>47000</v>
      </c>
      <c r="D36" s="16">
        <v>44988.7</v>
      </c>
      <c r="E36" s="42">
        <f t="shared" si="0"/>
        <v>0.95720638297872329</v>
      </c>
    </row>
    <row r="37" spans="1:8" ht="30" x14ac:dyDescent="0.25">
      <c r="A37" s="6"/>
      <c r="B37" s="7" t="s">
        <v>315</v>
      </c>
      <c r="C37" s="16">
        <v>15000</v>
      </c>
      <c r="D37" s="16">
        <v>15000</v>
      </c>
      <c r="E37" s="42">
        <f t="shared" si="0"/>
        <v>1</v>
      </c>
    </row>
    <row r="38" spans="1:8" x14ac:dyDescent="0.25">
      <c r="A38" s="6"/>
      <c r="B38" s="7" t="s">
        <v>290</v>
      </c>
      <c r="C38" s="16">
        <v>29990</v>
      </c>
      <c r="D38" s="16">
        <v>29990</v>
      </c>
      <c r="E38" s="42">
        <f t="shared" si="0"/>
        <v>1</v>
      </c>
    </row>
    <row r="39" spans="1:8" ht="45" x14ac:dyDescent="0.25">
      <c r="A39" s="6"/>
      <c r="B39" s="7" t="s">
        <v>291</v>
      </c>
      <c r="C39" s="16">
        <v>14256</v>
      </c>
      <c r="D39" s="16">
        <v>14255.59</v>
      </c>
      <c r="E39" s="42">
        <f t="shared" si="0"/>
        <v>0.99997124017957351</v>
      </c>
    </row>
    <row r="40" spans="1:8" ht="31.5" customHeight="1" x14ac:dyDescent="0.25">
      <c r="A40" s="6"/>
      <c r="B40" s="7" t="s">
        <v>292</v>
      </c>
      <c r="C40" s="16">
        <v>21500</v>
      </c>
      <c r="D40" s="16">
        <v>17750</v>
      </c>
      <c r="E40" s="42">
        <f t="shared" si="0"/>
        <v>0.82558139534883723</v>
      </c>
    </row>
    <row r="41" spans="1:8" ht="30" x14ac:dyDescent="0.25">
      <c r="A41" s="6"/>
      <c r="B41" s="7" t="s">
        <v>321</v>
      </c>
      <c r="C41" s="16">
        <v>672</v>
      </c>
      <c r="D41" s="16">
        <v>672</v>
      </c>
      <c r="E41" s="42">
        <f t="shared" si="0"/>
        <v>1</v>
      </c>
    </row>
    <row r="42" spans="1:8" ht="30" x14ac:dyDescent="0.25">
      <c r="A42" s="6"/>
      <c r="B42" s="7" t="s">
        <v>293</v>
      </c>
      <c r="C42" s="16">
        <v>162800</v>
      </c>
      <c r="D42" s="16">
        <v>162800</v>
      </c>
      <c r="E42" s="42">
        <f t="shared" si="0"/>
        <v>1</v>
      </c>
    </row>
    <row r="43" spans="1:8" ht="30.75" customHeight="1" x14ac:dyDescent="0.25">
      <c r="A43" s="6"/>
      <c r="B43" s="7" t="s">
        <v>118</v>
      </c>
      <c r="C43" s="16">
        <f>G43+G44+G45</f>
        <v>2514.35</v>
      </c>
      <c r="D43" s="16">
        <f>H43+H44+H45</f>
        <v>2514.35</v>
      </c>
      <c r="E43" s="42">
        <f t="shared" si="0"/>
        <v>1</v>
      </c>
      <c r="G43" s="51">
        <v>1914.35</v>
      </c>
      <c r="H43" s="51">
        <v>1914.35</v>
      </c>
    </row>
    <row r="44" spans="1:8" ht="30" x14ac:dyDescent="0.25">
      <c r="A44" s="6"/>
      <c r="B44" s="7" t="s">
        <v>322</v>
      </c>
      <c r="C44" s="16">
        <v>130725.78</v>
      </c>
      <c r="D44" s="16">
        <v>130725.78</v>
      </c>
      <c r="E44" s="42">
        <f t="shared" si="0"/>
        <v>1</v>
      </c>
      <c r="G44" s="51">
        <v>600</v>
      </c>
      <c r="H44" s="51">
        <v>600</v>
      </c>
    </row>
    <row r="45" spans="1:8" ht="29.25" customHeight="1" x14ac:dyDescent="0.25">
      <c r="A45" s="6"/>
      <c r="B45" s="7" t="s">
        <v>323</v>
      </c>
      <c r="C45" s="16">
        <v>900</v>
      </c>
      <c r="D45" s="16">
        <v>900</v>
      </c>
      <c r="E45" s="42">
        <f t="shared" si="0"/>
        <v>1</v>
      </c>
    </row>
    <row r="46" spans="1:8" ht="60.75" customHeight="1" x14ac:dyDescent="0.25">
      <c r="A46" s="6"/>
      <c r="B46" s="7" t="s">
        <v>294</v>
      </c>
      <c r="C46" s="16">
        <v>115000</v>
      </c>
      <c r="D46" s="16">
        <v>114897.95</v>
      </c>
      <c r="E46" s="42">
        <f t="shared" si="0"/>
        <v>0.9991126086956521</v>
      </c>
    </row>
    <row r="47" spans="1:8" x14ac:dyDescent="0.25">
      <c r="A47" s="6"/>
      <c r="B47" s="7" t="s">
        <v>295</v>
      </c>
      <c r="C47" s="16">
        <v>9650</v>
      </c>
      <c r="D47" s="16">
        <v>9650</v>
      </c>
      <c r="E47" s="42">
        <f t="shared" si="0"/>
        <v>1</v>
      </c>
    </row>
    <row r="48" spans="1:8" ht="16.5" customHeight="1" x14ac:dyDescent="0.25">
      <c r="A48" s="6"/>
      <c r="B48" s="7" t="s">
        <v>296</v>
      </c>
      <c r="C48" s="16">
        <v>130000</v>
      </c>
      <c r="D48" s="16">
        <v>113354.06</v>
      </c>
      <c r="E48" s="42">
        <f t="shared" si="0"/>
        <v>0.87195430769230764</v>
      </c>
    </row>
    <row r="49" spans="1:8" ht="30.75" customHeight="1" x14ac:dyDescent="0.25">
      <c r="A49" s="6"/>
      <c r="B49" s="7" t="s">
        <v>297</v>
      </c>
      <c r="C49" s="16">
        <v>25464</v>
      </c>
      <c r="D49" s="16">
        <v>25464</v>
      </c>
      <c r="E49" s="42">
        <f t="shared" si="0"/>
        <v>1</v>
      </c>
    </row>
    <row r="50" spans="1:8" x14ac:dyDescent="0.25">
      <c r="A50" s="86"/>
      <c r="B50" s="87"/>
      <c r="C50" s="87"/>
      <c r="D50" s="87"/>
      <c r="E50" s="88"/>
    </row>
    <row r="51" spans="1:8" ht="60" x14ac:dyDescent="0.25">
      <c r="A51" s="6" t="s">
        <v>48</v>
      </c>
      <c r="B51" s="7" t="s">
        <v>298</v>
      </c>
      <c r="C51" s="16">
        <v>215327.37</v>
      </c>
      <c r="D51" s="16">
        <v>592085</v>
      </c>
      <c r="E51" s="42">
        <f t="shared" si="0"/>
        <v>2.7496968917606712</v>
      </c>
    </row>
    <row r="52" spans="1:8" ht="30" x14ac:dyDescent="0.25">
      <c r="A52" s="6"/>
      <c r="B52" s="7" t="s">
        <v>299</v>
      </c>
      <c r="C52" s="16">
        <v>130000</v>
      </c>
      <c r="D52" s="16">
        <v>138681.16</v>
      </c>
      <c r="E52" s="42">
        <f t="shared" si="0"/>
        <v>1.0667781538461538</v>
      </c>
    </row>
    <row r="53" spans="1:8" x14ac:dyDescent="0.25">
      <c r="A53" s="8" t="s">
        <v>17</v>
      </c>
      <c r="B53" s="9" t="s">
        <v>18</v>
      </c>
      <c r="C53" s="17">
        <f>SUM(C54:C67)</f>
        <v>10920029.48</v>
      </c>
      <c r="D53" s="17">
        <f>SUM(D54:D67)</f>
        <v>10869455.529999999</v>
      </c>
      <c r="E53" s="56">
        <f t="shared" si="0"/>
        <v>0.99536869840025366</v>
      </c>
    </row>
    <row r="54" spans="1:8" ht="45" x14ac:dyDescent="0.25">
      <c r="A54" s="6"/>
      <c r="B54" s="7" t="s">
        <v>300</v>
      </c>
      <c r="C54" s="16">
        <v>36248</v>
      </c>
      <c r="D54" s="16">
        <v>36247.35</v>
      </c>
      <c r="E54" s="42">
        <f t="shared" si="0"/>
        <v>0.99998206797616418</v>
      </c>
      <c r="H54" s="51" t="s">
        <v>47</v>
      </c>
    </row>
    <row r="55" spans="1:8" ht="30" x14ac:dyDescent="0.25">
      <c r="A55" s="6"/>
      <c r="B55" s="7" t="s">
        <v>143</v>
      </c>
      <c r="C55" s="16">
        <v>289558</v>
      </c>
      <c r="D55" s="16">
        <v>289558</v>
      </c>
      <c r="E55" s="42">
        <f t="shared" si="0"/>
        <v>1</v>
      </c>
    </row>
    <row r="56" spans="1:8" ht="30" x14ac:dyDescent="0.25">
      <c r="A56" s="6"/>
      <c r="B56" s="7" t="s">
        <v>144</v>
      </c>
      <c r="C56" s="16">
        <v>408213</v>
      </c>
      <c r="D56" s="16">
        <v>408211.92</v>
      </c>
      <c r="E56" s="42">
        <f t="shared" si="0"/>
        <v>0.9999973543223758</v>
      </c>
    </row>
    <row r="57" spans="1:8" ht="29.25" customHeight="1" x14ac:dyDescent="0.25">
      <c r="A57" s="6"/>
      <c r="B57" s="7" t="s">
        <v>301</v>
      </c>
      <c r="C57" s="16">
        <v>593412</v>
      </c>
      <c r="D57" s="16">
        <v>593412</v>
      </c>
      <c r="E57" s="42">
        <f>D57/C57</f>
        <v>1</v>
      </c>
    </row>
    <row r="58" spans="1:8" ht="45" x14ac:dyDescent="0.25">
      <c r="A58" s="6"/>
      <c r="B58" s="7" t="s">
        <v>302</v>
      </c>
      <c r="C58" s="16">
        <v>345752</v>
      </c>
      <c r="D58" s="16">
        <v>345752</v>
      </c>
      <c r="E58" s="42">
        <f>D58/C58</f>
        <v>1</v>
      </c>
    </row>
    <row r="59" spans="1:8" ht="30" x14ac:dyDescent="0.25">
      <c r="A59" s="6"/>
      <c r="B59" s="7" t="s">
        <v>303</v>
      </c>
      <c r="C59" s="16">
        <v>3316500</v>
      </c>
      <c r="D59" s="16">
        <v>3316500</v>
      </c>
      <c r="E59" s="42">
        <f>D59/C59</f>
        <v>1</v>
      </c>
    </row>
    <row r="60" spans="1:8" ht="45" customHeight="1" x14ac:dyDescent="0.25">
      <c r="A60" s="6"/>
      <c r="B60" s="7" t="s">
        <v>304</v>
      </c>
      <c r="C60" s="16">
        <v>1151786.6200000001</v>
      </c>
      <c r="D60" s="16">
        <v>1151786.6200000001</v>
      </c>
      <c r="E60" s="42">
        <f>D60/C60</f>
        <v>1</v>
      </c>
    </row>
    <row r="61" spans="1:8" ht="45.75" customHeight="1" x14ac:dyDescent="0.25">
      <c r="A61" s="6"/>
      <c r="B61" s="7" t="s">
        <v>318</v>
      </c>
      <c r="C61" s="16">
        <v>714224</v>
      </c>
      <c r="D61" s="16">
        <v>714223.35</v>
      </c>
      <c r="E61" s="42">
        <f t="shared" si="0"/>
        <v>0.99999908992136921</v>
      </c>
    </row>
    <row r="62" spans="1:8" ht="34.5" customHeight="1" x14ac:dyDescent="0.25">
      <c r="A62" s="6"/>
      <c r="B62" s="23" t="s">
        <v>105</v>
      </c>
      <c r="C62" s="16">
        <v>195899.22</v>
      </c>
      <c r="D62" s="16">
        <v>195899.22</v>
      </c>
      <c r="E62" s="42">
        <f t="shared" si="0"/>
        <v>1</v>
      </c>
    </row>
    <row r="63" spans="1:8" ht="75.75" customHeight="1" x14ac:dyDescent="0.25">
      <c r="A63" s="6"/>
      <c r="B63" s="7" t="s">
        <v>326</v>
      </c>
      <c r="C63" s="16">
        <v>3151517.64</v>
      </c>
      <c r="D63" s="16">
        <v>3151517.61</v>
      </c>
      <c r="E63" s="42">
        <f t="shared" si="0"/>
        <v>0.9999999904807767</v>
      </c>
    </row>
    <row r="64" spans="1:8" x14ac:dyDescent="0.25">
      <c r="A64" s="6"/>
      <c r="B64" s="7" t="s">
        <v>305</v>
      </c>
      <c r="C64" s="16">
        <v>100000</v>
      </c>
      <c r="D64" s="16">
        <v>49428.71</v>
      </c>
      <c r="E64" s="42">
        <f t="shared" si="0"/>
        <v>0.49428709999999998</v>
      </c>
    </row>
    <row r="65" spans="1:16" ht="45" x14ac:dyDescent="0.25">
      <c r="A65" s="6"/>
      <c r="B65" s="21" t="s">
        <v>306</v>
      </c>
      <c r="C65" s="16">
        <v>50000</v>
      </c>
      <c r="D65" s="16">
        <v>50000</v>
      </c>
      <c r="E65" s="42">
        <f t="shared" si="0"/>
        <v>1</v>
      </c>
    </row>
    <row r="66" spans="1:16" ht="45" x14ac:dyDescent="0.25">
      <c r="A66" s="6"/>
      <c r="B66" s="7" t="s">
        <v>307</v>
      </c>
      <c r="C66" s="16">
        <v>474138</v>
      </c>
      <c r="D66" s="16">
        <v>474137.75</v>
      </c>
      <c r="E66" s="42">
        <f t="shared" ref="E66" si="2">SUM(D66/C66)</f>
        <v>0.99999947272734946</v>
      </c>
    </row>
    <row r="67" spans="1:16" ht="30" x14ac:dyDescent="0.25">
      <c r="A67" s="6"/>
      <c r="B67" s="21" t="s">
        <v>308</v>
      </c>
      <c r="C67" s="16">
        <v>92781</v>
      </c>
      <c r="D67" s="16">
        <v>92781</v>
      </c>
      <c r="E67" s="42">
        <f t="shared" si="0"/>
        <v>1</v>
      </c>
    </row>
    <row r="68" spans="1:16" x14ac:dyDescent="0.25">
      <c r="A68" s="4" t="s">
        <v>19</v>
      </c>
      <c r="B68" s="5" t="s">
        <v>219</v>
      </c>
      <c r="C68" s="32">
        <v>50247598.630000003</v>
      </c>
      <c r="D68" s="32">
        <v>50247598.630000003</v>
      </c>
      <c r="E68" s="72">
        <f t="shared" si="0"/>
        <v>1</v>
      </c>
    </row>
    <row r="69" spans="1:16" ht="57.75" x14ac:dyDescent="0.25">
      <c r="A69" s="4" t="s">
        <v>21</v>
      </c>
      <c r="B69" s="5" t="s">
        <v>319</v>
      </c>
      <c r="C69" s="33">
        <v>922935</v>
      </c>
      <c r="D69" s="33">
        <v>950725.63</v>
      </c>
      <c r="E69" s="43">
        <f t="shared" si="0"/>
        <v>1.030111145421942</v>
      </c>
    </row>
    <row r="70" spans="1:16" ht="57.75" x14ac:dyDescent="0.25">
      <c r="A70" s="4" t="s">
        <v>22</v>
      </c>
      <c r="B70" s="5" t="s">
        <v>96</v>
      </c>
      <c r="C70" s="33">
        <v>14141605.73</v>
      </c>
      <c r="D70" s="33">
        <v>15478953.880000001</v>
      </c>
      <c r="E70" s="43">
        <f t="shared" ref="E70:E87" si="3">SUM(D70/C70)</f>
        <v>1.0945683379620004</v>
      </c>
      <c r="G70" s="54"/>
    </row>
    <row r="71" spans="1:16" ht="86.25" x14ac:dyDescent="0.25">
      <c r="A71" s="4" t="s">
        <v>23</v>
      </c>
      <c r="B71" s="5" t="s">
        <v>309</v>
      </c>
      <c r="C71" s="33">
        <v>856436</v>
      </c>
      <c r="D71" s="33">
        <v>786461.23</v>
      </c>
      <c r="E71" s="43">
        <f t="shared" si="3"/>
        <v>0.91829538926434662</v>
      </c>
    </row>
    <row r="72" spans="1:16" x14ac:dyDescent="0.25">
      <c r="A72" s="6" t="s">
        <v>24</v>
      </c>
      <c r="B72" s="5" t="s">
        <v>25</v>
      </c>
      <c r="C72" s="32">
        <f>SUM(C73:C76)</f>
        <v>1716512</v>
      </c>
      <c r="D72" s="32">
        <f>SUM(D73:D76)</f>
        <v>1666020.61</v>
      </c>
      <c r="E72" s="72">
        <f t="shared" si="3"/>
        <v>0.9705848895900524</v>
      </c>
    </row>
    <row r="73" spans="1:16" x14ac:dyDescent="0.25">
      <c r="A73" s="6" t="s">
        <v>26</v>
      </c>
      <c r="B73" s="7" t="s">
        <v>95</v>
      </c>
      <c r="C73" s="15">
        <v>1084520</v>
      </c>
      <c r="D73" s="15">
        <v>1012236</v>
      </c>
      <c r="E73" s="68">
        <f t="shared" si="3"/>
        <v>0.93334931582635638</v>
      </c>
    </row>
    <row r="74" spans="1:16" x14ac:dyDescent="0.25">
      <c r="A74" s="6" t="s">
        <v>27</v>
      </c>
      <c r="B74" s="7" t="s">
        <v>94</v>
      </c>
      <c r="C74" s="15">
        <v>409265</v>
      </c>
      <c r="D74" s="15">
        <v>451997.99</v>
      </c>
      <c r="E74" s="68">
        <f t="shared" si="3"/>
        <v>1.1044139860481594</v>
      </c>
    </row>
    <row r="75" spans="1:16" ht="90" x14ac:dyDescent="0.25">
      <c r="A75" s="6" t="s">
        <v>28</v>
      </c>
      <c r="B75" s="7" t="s">
        <v>324</v>
      </c>
      <c r="C75" s="16">
        <v>171627</v>
      </c>
      <c r="D75" s="16">
        <v>153140.56</v>
      </c>
      <c r="E75" s="42">
        <f t="shared" si="3"/>
        <v>0.89228711100234814</v>
      </c>
      <c r="P75" s="51" t="s">
        <v>253</v>
      </c>
    </row>
    <row r="76" spans="1:16" ht="45" x14ac:dyDescent="0.25">
      <c r="A76" s="6" t="s">
        <v>40</v>
      </c>
      <c r="B76" s="7" t="s">
        <v>325</v>
      </c>
      <c r="C76" s="16">
        <v>51100</v>
      </c>
      <c r="D76" s="16">
        <v>48646.06</v>
      </c>
      <c r="E76" s="42">
        <f t="shared" si="3"/>
        <v>0.95197769080234829</v>
      </c>
      <c r="I76" s="57" t="s">
        <v>53</v>
      </c>
      <c r="J76" s="58" t="s">
        <v>54</v>
      </c>
      <c r="K76" s="58" t="s">
        <v>55</v>
      </c>
      <c r="O76" s="51" t="s">
        <v>254</v>
      </c>
      <c r="P76" s="51">
        <v>20000</v>
      </c>
    </row>
    <row r="77" spans="1:16" x14ac:dyDescent="0.25">
      <c r="A77" s="4" t="s">
        <v>29</v>
      </c>
      <c r="B77" s="5" t="s">
        <v>310</v>
      </c>
      <c r="C77" s="33">
        <v>4123656</v>
      </c>
      <c r="D77" s="33">
        <v>4139381.67</v>
      </c>
      <c r="E77" s="43">
        <f t="shared" si="3"/>
        <v>1.003813526152521</v>
      </c>
      <c r="I77" s="59" t="s">
        <v>52</v>
      </c>
      <c r="J77" s="60">
        <f>SUM(J78:J115)</f>
        <v>333119.98</v>
      </c>
      <c r="K77" s="60">
        <f>SUM(K78:K115)</f>
        <v>99724.5</v>
      </c>
      <c r="O77" s="51" t="s">
        <v>255</v>
      </c>
      <c r="P77" s="51">
        <v>1</v>
      </c>
    </row>
    <row r="78" spans="1:16" ht="43.5" customHeight="1" x14ac:dyDescent="0.25">
      <c r="A78" s="4" t="s">
        <v>39</v>
      </c>
      <c r="B78" s="12" t="s">
        <v>92</v>
      </c>
      <c r="C78" s="33">
        <v>52520</v>
      </c>
      <c r="D78" s="33">
        <v>53504.35</v>
      </c>
      <c r="E78" s="43">
        <f>D78/C78</f>
        <v>1.0187423838537699</v>
      </c>
      <c r="J78" s="54">
        <f>SUM(P76:P78)</f>
        <v>20751</v>
      </c>
      <c r="K78" s="54">
        <v>23447.73</v>
      </c>
      <c r="L78" s="51" t="s">
        <v>67</v>
      </c>
      <c r="O78" s="51" t="s">
        <v>256</v>
      </c>
      <c r="P78" s="51">
        <v>750</v>
      </c>
    </row>
    <row r="79" spans="1:16" x14ac:dyDescent="0.25">
      <c r="A79" s="4" t="s">
        <v>30</v>
      </c>
      <c r="B79" s="12" t="s">
        <v>167</v>
      </c>
      <c r="C79" s="33">
        <f>SUM(C80:C83)</f>
        <v>535639.98</v>
      </c>
      <c r="D79" s="33">
        <f>SUM(D80:D83)</f>
        <v>245440.98</v>
      </c>
      <c r="E79" s="43">
        <v>0.81399999999999995</v>
      </c>
      <c r="I79" s="51"/>
      <c r="J79" s="51"/>
      <c r="K79" s="51"/>
    </row>
    <row r="80" spans="1:16" ht="32.25" customHeight="1" x14ac:dyDescent="0.25">
      <c r="A80" s="6" t="s">
        <v>32</v>
      </c>
      <c r="B80" s="7" t="s">
        <v>316</v>
      </c>
      <c r="C80" s="16">
        <v>40000</v>
      </c>
      <c r="D80" s="16">
        <v>36211.360000000001</v>
      </c>
      <c r="E80" s="42">
        <f t="shared" si="3"/>
        <v>0.90528399999999998</v>
      </c>
      <c r="I80" s="53" t="s">
        <v>257</v>
      </c>
      <c r="J80" s="54">
        <v>118901</v>
      </c>
      <c r="K80" s="54">
        <v>0</v>
      </c>
    </row>
    <row r="81" spans="1:12" ht="29.25" customHeight="1" x14ac:dyDescent="0.25">
      <c r="A81" s="6" t="s">
        <v>33</v>
      </c>
      <c r="B81" s="7" t="s">
        <v>311</v>
      </c>
      <c r="C81" s="75">
        <v>50000</v>
      </c>
      <c r="D81" s="76">
        <v>50820</v>
      </c>
      <c r="E81" s="42">
        <f t="shared" si="3"/>
        <v>1.0164</v>
      </c>
      <c r="I81" s="53" t="s">
        <v>258</v>
      </c>
      <c r="J81" s="54">
        <v>250</v>
      </c>
      <c r="K81" s="54">
        <v>222</v>
      </c>
    </row>
    <row r="82" spans="1:12" x14ac:dyDescent="0.25">
      <c r="A82" s="6" t="s">
        <v>34</v>
      </c>
      <c r="B82" s="7" t="s">
        <v>312</v>
      </c>
      <c r="C82" s="16">
        <v>112520</v>
      </c>
      <c r="D82" s="16">
        <v>58685.120000000003</v>
      </c>
      <c r="E82" s="42">
        <f t="shared" si="3"/>
        <v>0.52155279061500182</v>
      </c>
      <c r="I82" s="53" t="s">
        <v>64</v>
      </c>
      <c r="J82" s="54">
        <v>1000</v>
      </c>
      <c r="K82" s="54">
        <v>15878.55</v>
      </c>
    </row>
    <row r="83" spans="1:12" x14ac:dyDescent="0.25">
      <c r="A83" s="6" t="s">
        <v>50</v>
      </c>
      <c r="B83" s="7" t="s">
        <v>259</v>
      </c>
      <c r="C83" s="16">
        <f>J77</f>
        <v>333119.98</v>
      </c>
      <c r="D83" s="16">
        <f>K77</f>
        <v>99724.5</v>
      </c>
      <c r="E83" s="42">
        <f t="shared" si="3"/>
        <v>0.29936511163335205</v>
      </c>
      <c r="I83" s="53" t="s">
        <v>260</v>
      </c>
      <c r="J83" s="54">
        <v>4809</v>
      </c>
      <c r="K83" s="54">
        <v>4808.75</v>
      </c>
      <c r="L83" s="51" t="s">
        <v>261</v>
      </c>
    </row>
    <row r="84" spans="1:12" x14ac:dyDescent="0.25">
      <c r="A84" s="80" t="s">
        <v>35</v>
      </c>
      <c r="B84" s="81"/>
      <c r="C84" s="32">
        <f>C6+C9+C68+C69+C70+C71+C72+C77+C78+C79</f>
        <v>114911907.35000002</v>
      </c>
      <c r="D84" s="32">
        <f>D6+D9+D68+D69+D70+D71+D72+D77+D78+D79</f>
        <v>115860204.77</v>
      </c>
      <c r="E84" s="68">
        <f t="shared" si="3"/>
        <v>1.0082523860396089</v>
      </c>
      <c r="H84" s="54"/>
      <c r="I84" s="53" t="s">
        <v>262</v>
      </c>
      <c r="J84" s="54">
        <v>500</v>
      </c>
      <c r="K84" s="54">
        <v>292.8</v>
      </c>
    </row>
    <row r="85" spans="1:12" ht="29.25" x14ac:dyDescent="0.25">
      <c r="A85" s="4"/>
      <c r="B85" s="5" t="s">
        <v>36</v>
      </c>
      <c r="C85" s="33">
        <v>76000</v>
      </c>
      <c r="D85" s="33">
        <v>263136.99</v>
      </c>
      <c r="E85" s="42">
        <f t="shared" si="3"/>
        <v>3.4623288157894736</v>
      </c>
      <c r="I85" s="53" t="s">
        <v>78</v>
      </c>
      <c r="J85" s="54">
        <v>5000</v>
      </c>
      <c r="K85" s="54">
        <v>0</v>
      </c>
    </row>
    <row r="86" spans="1:12" x14ac:dyDescent="0.25">
      <c r="A86" s="4"/>
      <c r="B86" s="5" t="s">
        <v>37</v>
      </c>
      <c r="C86" s="32">
        <v>3615350</v>
      </c>
      <c r="D86" s="32">
        <v>3028936.21</v>
      </c>
      <c r="E86" s="68">
        <f t="shared" si="3"/>
        <v>0.83779888807446024</v>
      </c>
      <c r="I86" s="53" t="s">
        <v>79</v>
      </c>
      <c r="J86" s="54">
        <v>2500</v>
      </c>
      <c r="K86" s="54">
        <v>0</v>
      </c>
      <c r="L86" s="54"/>
    </row>
    <row r="87" spans="1:12" x14ac:dyDescent="0.25">
      <c r="A87" s="4"/>
      <c r="B87" s="13" t="s">
        <v>38</v>
      </c>
      <c r="C87" s="32">
        <f>C84+C85+C86</f>
        <v>118603257.35000002</v>
      </c>
      <c r="D87" s="32">
        <f>D84+D85+D86</f>
        <v>119152277.96999998</v>
      </c>
      <c r="E87" s="68">
        <f t="shared" si="3"/>
        <v>1.0046290517837955</v>
      </c>
      <c r="I87" s="53" t="s">
        <v>263</v>
      </c>
      <c r="J87" s="54">
        <v>300</v>
      </c>
      <c r="K87" s="54">
        <v>266.32</v>
      </c>
    </row>
    <row r="88" spans="1:12" x14ac:dyDescent="0.25">
      <c r="H88" s="54"/>
      <c r="I88" s="53" t="s">
        <v>177</v>
      </c>
      <c r="J88" s="54">
        <v>9000</v>
      </c>
      <c r="K88" s="54">
        <v>0</v>
      </c>
      <c r="L88" s="51" t="s">
        <v>264</v>
      </c>
    </row>
    <row r="89" spans="1:12" x14ac:dyDescent="0.25">
      <c r="C89" s="64">
        <v>118603257.34999999</v>
      </c>
      <c r="D89" s="64">
        <v>119152277.97</v>
      </c>
      <c r="E89" s="51" t="s">
        <v>87</v>
      </c>
      <c r="G89" s="64"/>
      <c r="I89" s="55" t="s">
        <v>178</v>
      </c>
      <c r="J89" s="54">
        <v>25000</v>
      </c>
      <c r="K89" s="54">
        <v>0</v>
      </c>
      <c r="L89" s="51" t="s">
        <v>264</v>
      </c>
    </row>
    <row r="90" spans="1:12" x14ac:dyDescent="0.25">
      <c r="B90" s="74" t="s">
        <v>42</v>
      </c>
      <c r="C90" s="54">
        <f>C89-C87</f>
        <v>0</v>
      </c>
      <c r="D90" s="54">
        <f>D89-D87</f>
        <v>0</v>
      </c>
      <c r="G90" s="54"/>
      <c r="I90" s="53" t="s">
        <v>179</v>
      </c>
      <c r="J90" s="54">
        <v>85000</v>
      </c>
      <c r="K90" s="54">
        <v>0</v>
      </c>
      <c r="L90" s="51" t="s">
        <v>264</v>
      </c>
    </row>
    <row r="91" spans="1:12" x14ac:dyDescent="0.25">
      <c r="I91" s="53" t="s">
        <v>180</v>
      </c>
      <c r="J91" s="54">
        <v>11000</v>
      </c>
      <c r="K91" s="54">
        <v>8536</v>
      </c>
      <c r="L91" s="51" t="s">
        <v>181</v>
      </c>
    </row>
    <row r="92" spans="1:12" x14ac:dyDescent="0.25">
      <c r="I92" s="53" t="s">
        <v>265</v>
      </c>
      <c r="J92" s="54">
        <v>6000</v>
      </c>
      <c r="K92" s="54">
        <v>0</v>
      </c>
    </row>
    <row r="93" spans="1:12" x14ac:dyDescent="0.25">
      <c r="C93" s="54">
        <v>114911907.34999999</v>
      </c>
      <c r="D93" s="54">
        <v>115860204.77</v>
      </c>
      <c r="E93" s="51" t="s">
        <v>266</v>
      </c>
      <c r="I93" s="53" t="s">
        <v>267</v>
      </c>
      <c r="J93" s="54">
        <v>1000</v>
      </c>
      <c r="K93" s="54">
        <v>683.79</v>
      </c>
      <c r="L93" s="51" t="s">
        <v>268</v>
      </c>
    </row>
    <row r="94" spans="1:12" x14ac:dyDescent="0.25">
      <c r="C94" s="54"/>
      <c r="I94" s="53" t="s">
        <v>269</v>
      </c>
      <c r="J94" s="54">
        <v>50</v>
      </c>
      <c r="K94" s="54">
        <v>0</v>
      </c>
    </row>
    <row r="95" spans="1:12" x14ac:dyDescent="0.25">
      <c r="I95" s="53" t="s">
        <v>270</v>
      </c>
      <c r="J95" s="54">
        <v>25</v>
      </c>
      <c r="K95" s="54">
        <v>20.329999999999998</v>
      </c>
    </row>
    <row r="96" spans="1:12" x14ac:dyDescent="0.25">
      <c r="I96" s="53" t="s">
        <v>56</v>
      </c>
      <c r="J96" s="54">
        <v>38736.800000000003</v>
      </c>
      <c r="K96" s="54">
        <v>42370.84</v>
      </c>
    </row>
    <row r="97" spans="9:12" x14ac:dyDescent="0.25">
      <c r="I97" s="53" t="s">
        <v>271</v>
      </c>
      <c r="J97" s="54">
        <v>3100</v>
      </c>
      <c r="K97" s="54">
        <v>3000.21</v>
      </c>
      <c r="L97" s="51" t="s">
        <v>272</v>
      </c>
    </row>
    <row r="98" spans="9:12" x14ac:dyDescent="0.25">
      <c r="I98" s="53" t="s">
        <v>273</v>
      </c>
      <c r="J98" s="54">
        <v>197.18</v>
      </c>
      <c r="K98" s="54">
        <v>197.18</v>
      </c>
    </row>
    <row r="99" spans="9:12" x14ac:dyDescent="0.25">
      <c r="I99" s="51"/>
      <c r="J99" s="51"/>
      <c r="K99" s="51"/>
    </row>
  </sheetData>
  <mergeCells count="4">
    <mergeCell ref="C1:E1"/>
    <mergeCell ref="C2:E2"/>
    <mergeCell ref="A3:E3"/>
    <mergeCell ref="A84:B8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Baszczewska</dc:creator>
  <cp:lastModifiedBy>Przemysław Saładyga</cp:lastModifiedBy>
  <cp:lastPrinted>2026-03-25T12:32:10Z</cp:lastPrinted>
  <dcterms:created xsi:type="dcterms:W3CDTF">2020-02-20T08:55:15Z</dcterms:created>
  <dcterms:modified xsi:type="dcterms:W3CDTF">2026-03-25T12:43:58Z</dcterms:modified>
</cp:coreProperties>
</file>